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445" windowWidth="15480" windowHeight="10545" firstSheet="7" activeTab="8"/>
  </bookViews>
  <sheets>
    <sheet name="0.(обновлено 24.01.2020) информ" sheetId="1" r:id="rId1"/>
    <sheet name="1.Титульный лист" sheetId="2" r:id="rId2"/>
    <sheet name="2.Раздел 1.1. Поступления и вып" sheetId="3" r:id="rId3"/>
    <sheet name="2.Раздел 1.2. Поступления и вып" sheetId="4" r:id="rId4"/>
    <sheet name="2.Раздел 1.3. Поступления и вып" sheetId="5" r:id="rId5"/>
    <sheet name="3.Раздел 2. Сведения по выплата" sheetId="6" r:id="rId6"/>
    <sheet name="4.ИТОГИ Раздел 1.1. Поступления" sheetId="7" r:id="rId7"/>
    <sheet name="4.ИТОГИ Раздел 1.2. Поступления" sheetId="8" r:id="rId8"/>
    <sheet name="4.ИТОГИ Раздел 1.3. Поступления" sheetId="9" r:id="rId9"/>
  </sheets>
  <definedNames>
    <definedName name="_FilterDatabase" localSheetId="2" hidden="1">'2.Раздел 1.1. Поступления и вып'!$A$11:$CX$151</definedName>
    <definedName name="_FilterDatabase" localSheetId="3" hidden="1">'2.Раздел 1.2. Поступления и вып'!$A$11:$CX$151</definedName>
    <definedName name="_FilterDatabase" localSheetId="4" hidden="1">'2.Раздел 1.3. Поступления и вып'!$A$11:$CX$151</definedName>
    <definedName name="_FilterDatabase" localSheetId="6" hidden="1">'4.ИТОГИ Раздел 1.1. Поступления'!$A$11:$CX$57</definedName>
    <definedName name="_FilterDatabase" localSheetId="7" hidden="1">'4.ИТОГИ Раздел 1.2. Поступления'!$A$11:$CX$57</definedName>
    <definedName name="_FilterDatabase" localSheetId="8" hidden="1">'4.ИТОГИ Раздел 1.3. Поступления'!$A$11:$CX$57</definedName>
    <definedName name="Print_Area" localSheetId="0">'0.(обновлено 24.01.2020) информ'!$A$1:$Q$20</definedName>
    <definedName name="Print_Area" localSheetId="1">'1.Титульный лист'!$A$1:$H$29</definedName>
    <definedName name="Print_Area" localSheetId="2">'2.Раздел 1.1. Поступления и вып'!$A$1:$M$162</definedName>
    <definedName name="Print_Area" localSheetId="3">'2.Раздел 1.2. Поступления и вып'!$A$1:$M$162</definedName>
    <definedName name="Print_Area" localSheetId="4">'2.Раздел 1.3. Поступления и вып'!$A$1:$M$162</definedName>
    <definedName name="Print_Area" localSheetId="6">'4.ИТОГИ Раздел 1.1. Поступления'!$A$1:$M$57</definedName>
    <definedName name="Print_Area" localSheetId="7">'4.ИТОГИ Раздел 1.2. Поступления'!$A$1:$M$57</definedName>
    <definedName name="_xlnm.Print_Area" localSheetId="8">'4.ИТОГИ Раздел 1.3. Поступления'!$A$1:$M$57</definedName>
  </definedNames>
  <calcPr calcId="124519"/>
</workbook>
</file>

<file path=xl/calcChain.xml><?xml version="1.0" encoding="utf-8"?>
<calcChain xmlns="http://schemas.openxmlformats.org/spreadsheetml/2006/main">
  <c r="K20" i="9"/>
  <c r="K20" i="8"/>
  <c r="K20" i="7"/>
  <c r="H12" i="6"/>
  <c r="H11" s="1"/>
  <c r="I12"/>
  <c r="I11" s="1"/>
  <c r="J12"/>
  <c r="J11" s="1"/>
  <c r="K12"/>
  <c r="K11" s="1"/>
  <c r="H15"/>
  <c r="I15"/>
  <c r="J15"/>
  <c r="K15"/>
  <c r="H19"/>
  <c r="H18" s="1"/>
  <c r="I19"/>
  <c r="I18" s="1"/>
  <c r="J19"/>
  <c r="J18" s="1"/>
  <c r="K19"/>
  <c r="K18" s="1"/>
  <c r="H22"/>
  <c r="I22"/>
  <c r="J22"/>
  <c r="K22"/>
  <c r="H26"/>
  <c r="H25" s="1"/>
  <c r="I26"/>
  <c r="I25" s="1"/>
  <c r="J26"/>
  <c r="J25" s="1"/>
  <c r="K26"/>
  <c r="K25" s="1"/>
  <c r="H29"/>
  <c r="H28" s="1"/>
  <c r="I29"/>
  <c r="I28" s="1"/>
  <c r="J29"/>
  <c r="J28" s="1"/>
  <c r="K29"/>
  <c r="K28" s="1"/>
  <c r="H34"/>
  <c r="I34"/>
  <c r="J34"/>
  <c r="K34"/>
  <c r="H41"/>
  <c r="H40" s="1"/>
  <c r="I41"/>
  <c r="I40" s="1"/>
  <c r="J41"/>
  <c r="J40" s="1"/>
  <c r="K41"/>
  <c r="K40" s="1"/>
  <c r="H45"/>
  <c r="I45"/>
  <c r="J45"/>
  <c r="K45"/>
  <c r="H49"/>
  <c r="H48" s="1"/>
  <c r="I49"/>
  <c r="I48" s="1"/>
  <c r="J49"/>
  <c r="J48" s="1"/>
  <c r="K49"/>
  <c r="K48" s="1"/>
  <c r="H52"/>
  <c r="I52"/>
  <c r="J52"/>
  <c r="K52"/>
  <c r="H56"/>
  <c r="H55" s="1"/>
  <c r="I56"/>
  <c r="I55" s="1"/>
  <c r="J56"/>
  <c r="J55" s="1"/>
  <c r="K56"/>
  <c r="K55" s="1"/>
  <c r="H59"/>
  <c r="H58" s="1"/>
  <c r="I59"/>
  <c r="I58" s="1"/>
  <c r="J59"/>
  <c r="J58" s="1"/>
  <c r="K59"/>
  <c r="K58" s="1"/>
  <c r="H64"/>
  <c r="I64"/>
  <c r="J64"/>
  <c r="K64"/>
  <c r="H72"/>
  <c r="I72"/>
  <c r="J72"/>
  <c r="K72"/>
  <c r="K71" s="1"/>
  <c r="H73"/>
  <c r="I73"/>
  <c r="J73"/>
  <c r="K73"/>
  <c r="H74"/>
  <c r="I74"/>
  <c r="J74"/>
  <c r="K74"/>
  <c r="H76"/>
  <c r="H75" s="1"/>
  <c r="I76"/>
  <c r="I75" s="1"/>
  <c r="J76"/>
  <c r="J75" s="1"/>
  <c r="K76"/>
  <c r="K75" s="1"/>
  <c r="H77"/>
  <c r="I77"/>
  <c r="J77"/>
  <c r="K77"/>
  <c r="H79"/>
  <c r="H78" s="1"/>
  <c r="I79"/>
  <c r="I78" s="1"/>
  <c r="J79"/>
  <c r="J78" s="1"/>
  <c r="K79"/>
  <c r="K78" s="1"/>
  <c r="H81"/>
  <c r="I81"/>
  <c r="J81"/>
  <c r="K81"/>
  <c r="K80" s="1"/>
  <c r="H82"/>
  <c r="I82"/>
  <c r="J82"/>
  <c r="K82"/>
  <c r="H83"/>
  <c r="I83"/>
  <c r="J83"/>
  <c r="K83"/>
  <c r="H84"/>
  <c r="I84"/>
  <c r="J84"/>
  <c r="K84"/>
  <c r="H88"/>
  <c r="H87" s="1"/>
  <c r="I88"/>
  <c r="I87" s="1"/>
  <c r="J88"/>
  <c r="J87" s="1"/>
  <c r="K88"/>
  <c r="K87" s="1"/>
  <c r="H89"/>
  <c r="I89"/>
  <c r="J89"/>
  <c r="K89"/>
  <c r="H91"/>
  <c r="H90" s="1"/>
  <c r="I91"/>
  <c r="I90" s="1"/>
  <c r="J91"/>
  <c r="J90" s="1"/>
  <c r="K91"/>
  <c r="K90" s="1"/>
  <c r="H92"/>
  <c r="I92"/>
  <c r="J92"/>
  <c r="K92"/>
  <c r="H94"/>
  <c r="H93" s="1"/>
  <c r="I94"/>
  <c r="I93" s="1"/>
  <c r="J94"/>
  <c r="J93" s="1"/>
  <c r="K94"/>
  <c r="K93" s="1"/>
  <c r="H95"/>
  <c r="I95"/>
  <c r="J95"/>
  <c r="K95"/>
  <c r="H96"/>
  <c r="I96"/>
  <c r="J96"/>
  <c r="K96"/>
  <c r="H97"/>
  <c r="I97"/>
  <c r="J97"/>
  <c r="K97"/>
  <c r="F9" i="5"/>
  <c r="E9" s="1"/>
  <c r="J12"/>
  <c r="M12"/>
  <c r="M11" s="1"/>
  <c r="F13"/>
  <c r="F12" s="1"/>
  <c r="E14"/>
  <c r="F14"/>
  <c r="E15"/>
  <c r="F15"/>
  <c r="G16"/>
  <c r="L16"/>
  <c r="L11" s="1"/>
  <c r="L10" s="1"/>
  <c r="F17"/>
  <c r="E17" s="1"/>
  <c r="J18"/>
  <c r="F18" s="1"/>
  <c r="E18" s="1"/>
  <c r="L18"/>
  <c r="M18"/>
  <c r="M16" s="1"/>
  <c r="F19"/>
  <c r="E19" s="1"/>
  <c r="F20"/>
  <c r="E20" s="1"/>
  <c r="F21"/>
  <c r="E21" s="1"/>
  <c r="F22"/>
  <c r="E22" s="1"/>
  <c r="F23"/>
  <c r="E23" s="1"/>
  <c r="J23"/>
  <c r="E24"/>
  <c r="F24"/>
  <c r="E25"/>
  <c r="F25"/>
  <c r="E26"/>
  <c r="F26"/>
  <c r="E27"/>
  <c r="F27"/>
  <c r="M28"/>
  <c r="F30"/>
  <c r="E30" s="1"/>
  <c r="F31"/>
  <c r="E31" s="1"/>
  <c r="J31"/>
  <c r="J29" s="1"/>
  <c r="K31"/>
  <c r="K29" s="1"/>
  <c r="K28" s="1"/>
  <c r="K11" s="1"/>
  <c r="F32"/>
  <c r="E32" s="1"/>
  <c r="F33"/>
  <c r="E33" s="1"/>
  <c r="F34"/>
  <c r="E34" s="1"/>
  <c r="F35"/>
  <c r="E35" s="1"/>
  <c r="F36"/>
  <c r="E36" s="1"/>
  <c r="F37"/>
  <c r="E37" s="1"/>
  <c r="H38"/>
  <c r="H11" s="1"/>
  <c r="I38"/>
  <c r="I11" s="1"/>
  <c r="J38"/>
  <c r="E39"/>
  <c r="F39"/>
  <c r="E40"/>
  <c r="F40"/>
  <c r="E41"/>
  <c r="F41"/>
  <c r="J42"/>
  <c r="F42" s="1"/>
  <c r="E42" s="1"/>
  <c r="F43"/>
  <c r="E43" s="1"/>
  <c r="F44"/>
  <c r="E44" s="1"/>
  <c r="F45"/>
  <c r="E45" s="1"/>
  <c r="J45"/>
  <c r="E46"/>
  <c r="F46"/>
  <c r="E47"/>
  <c r="F47"/>
  <c r="E48"/>
  <c r="F48"/>
  <c r="E49"/>
  <c r="F49"/>
  <c r="G50"/>
  <c r="F50" s="1"/>
  <c r="E50" s="1"/>
  <c r="H50"/>
  <c r="J50"/>
  <c r="K50"/>
  <c r="E51"/>
  <c r="F51"/>
  <c r="G54"/>
  <c r="H54"/>
  <c r="H53" s="1"/>
  <c r="J54"/>
  <c r="J53" s="1"/>
  <c r="K54"/>
  <c r="K53" s="1"/>
  <c r="M54"/>
  <c r="F55"/>
  <c r="E55" s="1"/>
  <c r="E56"/>
  <c r="F56"/>
  <c r="G57"/>
  <c r="H57"/>
  <c r="J57"/>
  <c r="K57"/>
  <c r="M57"/>
  <c r="M53" s="1"/>
  <c r="F58"/>
  <c r="E58" s="1"/>
  <c r="F59"/>
  <c r="E59" s="1"/>
  <c r="F60"/>
  <c r="E60" s="1"/>
  <c r="F61"/>
  <c r="E61" s="1"/>
  <c r="F62"/>
  <c r="E62" s="1"/>
  <c r="F63"/>
  <c r="E63" s="1"/>
  <c r="G63"/>
  <c r="H63"/>
  <c r="J63"/>
  <c r="K63"/>
  <c r="L63"/>
  <c r="L53" s="1"/>
  <c r="M63"/>
  <c r="F64"/>
  <c r="E64" s="1"/>
  <c r="F65"/>
  <c r="E65" s="1"/>
  <c r="F66"/>
  <c r="E66" s="1"/>
  <c r="H67"/>
  <c r="K67"/>
  <c r="M67"/>
  <c r="F68"/>
  <c r="E68" s="1"/>
  <c r="G69"/>
  <c r="G67" s="1"/>
  <c r="F67" s="1"/>
  <c r="E67" s="1"/>
  <c r="H69"/>
  <c r="J69"/>
  <c r="J67" s="1"/>
  <c r="K69"/>
  <c r="E70"/>
  <c r="F70"/>
  <c r="E71"/>
  <c r="F71"/>
  <c r="G72"/>
  <c r="F72" s="1"/>
  <c r="E72" s="1"/>
  <c r="J72"/>
  <c r="E73"/>
  <c r="F73"/>
  <c r="E74"/>
  <c r="F74"/>
  <c r="G76"/>
  <c r="K76"/>
  <c r="K75" s="1"/>
  <c r="G77"/>
  <c r="F77" s="1"/>
  <c r="E77" s="1"/>
  <c r="H77"/>
  <c r="H76" s="1"/>
  <c r="H75" s="1"/>
  <c r="J77"/>
  <c r="J76" s="1"/>
  <c r="J75" s="1"/>
  <c r="K77"/>
  <c r="E78"/>
  <c r="F78"/>
  <c r="E79"/>
  <c r="F79"/>
  <c r="E80"/>
  <c r="F80"/>
  <c r="E81"/>
  <c r="F81"/>
  <c r="E82"/>
  <c r="F82"/>
  <c r="E83"/>
  <c r="F83"/>
  <c r="G84"/>
  <c r="M84"/>
  <c r="E85"/>
  <c r="F85"/>
  <c r="E86"/>
  <c r="F86"/>
  <c r="G87"/>
  <c r="F87" s="1"/>
  <c r="E87" s="1"/>
  <c r="H87"/>
  <c r="H84" s="1"/>
  <c r="J87"/>
  <c r="J84" s="1"/>
  <c r="M87"/>
  <c r="E88"/>
  <c r="F88"/>
  <c r="E89"/>
  <c r="F89"/>
  <c r="E90"/>
  <c r="F90"/>
  <c r="E91"/>
  <c r="F91"/>
  <c r="E92"/>
  <c r="F92"/>
  <c r="E93"/>
  <c r="F93"/>
  <c r="E94"/>
  <c r="F94"/>
  <c r="G95"/>
  <c r="F95" s="1"/>
  <c r="E95" s="1"/>
  <c r="J95"/>
  <c r="M95"/>
  <c r="F96"/>
  <c r="E96" s="1"/>
  <c r="F98"/>
  <c r="E98" s="1"/>
  <c r="G98"/>
  <c r="G97" s="1"/>
  <c r="J98"/>
  <c r="J97" s="1"/>
  <c r="F99"/>
  <c r="E99" s="1"/>
  <c r="F100"/>
  <c r="E100" s="1"/>
  <c r="F101"/>
  <c r="E101" s="1"/>
  <c r="F102"/>
  <c r="E102" s="1"/>
  <c r="F103"/>
  <c r="E103" s="1"/>
  <c r="F104"/>
  <c r="E104" s="1"/>
  <c r="H105"/>
  <c r="H106"/>
  <c r="J106"/>
  <c r="K106"/>
  <c r="K105" s="1"/>
  <c r="E107"/>
  <c r="F107"/>
  <c r="E108"/>
  <c r="F108"/>
  <c r="G109"/>
  <c r="F109" s="1"/>
  <c r="E109" s="1"/>
  <c r="J109"/>
  <c r="E110"/>
  <c r="F110"/>
  <c r="E111"/>
  <c r="F111"/>
  <c r="G112"/>
  <c r="F112" s="1"/>
  <c r="E112" s="1"/>
  <c r="H112"/>
  <c r="J112"/>
  <c r="M112"/>
  <c r="E113"/>
  <c r="F113"/>
  <c r="E114"/>
  <c r="F114"/>
  <c r="E115"/>
  <c r="F115"/>
  <c r="E116"/>
  <c r="F116"/>
  <c r="H117"/>
  <c r="J117"/>
  <c r="L117"/>
  <c r="L105" s="1"/>
  <c r="L52" s="1"/>
  <c r="F118"/>
  <c r="E118" s="1"/>
  <c r="E119"/>
  <c r="F119"/>
  <c r="F120"/>
  <c r="E120" s="1"/>
  <c r="E121"/>
  <c r="F121"/>
  <c r="F122"/>
  <c r="E122" s="1"/>
  <c r="E123"/>
  <c r="F123"/>
  <c r="E124"/>
  <c r="F124"/>
  <c r="E125"/>
  <c r="F125"/>
  <c r="E126"/>
  <c r="F126"/>
  <c r="E127"/>
  <c r="F127"/>
  <c r="E128"/>
  <c r="F128"/>
  <c r="G129"/>
  <c r="F129" s="1"/>
  <c r="E129" s="1"/>
  <c r="H129"/>
  <c r="J129"/>
  <c r="K129"/>
  <c r="K117" s="1"/>
  <c r="M129"/>
  <c r="M117" s="1"/>
  <c r="F130"/>
  <c r="E130" s="1"/>
  <c r="F131"/>
  <c r="E131" s="1"/>
  <c r="F132"/>
  <c r="E132" s="1"/>
  <c r="F133"/>
  <c r="E133" s="1"/>
  <c r="F134"/>
  <c r="E134" s="1"/>
  <c r="F135"/>
  <c r="E135" s="1"/>
  <c r="F136"/>
  <c r="E136" s="1"/>
  <c r="F137"/>
  <c r="E137" s="1"/>
  <c r="F138"/>
  <c r="E138" s="1"/>
  <c r="J138"/>
  <c r="E139"/>
  <c r="F139"/>
  <c r="E140"/>
  <c r="F140"/>
  <c r="I142"/>
  <c r="I141" s="1"/>
  <c r="J142"/>
  <c r="J141" s="1"/>
  <c r="E143"/>
  <c r="F143"/>
  <c r="E144"/>
  <c r="F144"/>
  <c r="J145"/>
  <c r="F145" s="1"/>
  <c r="E145" s="1"/>
  <c r="K145"/>
  <c r="M145"/>
  <c r="F146"/>
  <c r="E146" s="1"/>
  <c r="F147"/>
  <c r="E147" s="1"/>
  <c r="F148"/>
  <c r="E148" s="1"/>
  <c r="F149"/>
  <c r="E149" s="1"/>
  <c r="H149"/>
  <c r="I149"/>
  <c r="F150"/>
  <c r="E150" s="1"/>
  <c r="E151"/>
  <c r="F9" i="4"/>
  <c r="E9" s="1"/>
  <c r="H11"/>
  <c r="J12"/>
  <c r="M12"/>
  <c r="F13"/>
  <c r="F12" s="1"/>
  <c r="E14"/>
  <c r="F14"/>
  <c r="F15"/>
  <c r="E15" s="1"/>
  <c r="G16"/>
  <c r="J16"/>
  <c r="F17"/>
  <c r="E17" s="1"/>
  <c r="J18"/>
  <c r="F18" s="1"/>
  <c r="E18" s="1"/>
  <c r="L18"/>
  <c r="L16" s="1"/>
  <c r="L11" s="1"/>
  <c r="L10" s="1"/>
  <c r="M18"/>
  <c r="M16" s="1"/>
  <c r="F19"/>
  <c r="E19" s="1"/>
  <c r="E20"/>
  <c r="F20"/>
  <c r="F21"/>
  <c r="E21" s="1"/>
  <c r="E22"/>
  <c r="F22"/>
  <c r="J23"/>
  <c r="F23" s="1"/>
  <c r="E23" s="1"/>
  <c r="E24"/>
  <c r="F24"/>
  <c r="F25"/>
  <c r="E25" s="1"/>
  <c r="E26"/>
  <c r="F26"/>
  <c r="F27"/>
  <c r="E27" s="1"/>
  <c r="K28"/>
  <c r="K11" s="1"/>
  <c r="M28"/>
  <c r="J29"/>
  <c r="J28" s="1"/>
  <c r="F28" s="1"/>
  <c r="E28" s="1"/>
  <c r="K29"/>
  <c r="F30"/>
  <c r="E30" s="1"/>
  <c r="E31"/>
  <c r="F31"/>
  <c r="J31"/>
  <c r="K31"/>
  <c r="E32"/>
  <c r="F32"/>
  <c r="F33"/>
  <c r="E33" s="1"/>
  <c r="E34"/>
  <c r="F34"/>
  <c r="F35"/>
  <c r="E35" s="1"/>
  <c r="E36"/>
  <c r="F36"/>
  <c r="F37"/>
  <c r="E37" s="1"/>
  <c r="H38"/>
  <c r="I38"/>
  <c r="I11" s="1"/>
  <c r="J38"/>
  <c r="F38" s="1"/>
  <c r="E38" s="1"/>
  <c r="E39"/>
  <c r="F39"/>
  <c r="F40"/>
  <c r="E40" s="1"/>
  <c r="E41"/>
  <c r="F41"/>
  <c r="F43"/>
  <c r="E43" s="1"/>
  <c r="E44"/>
  <c r="F44"/>
  <c r="J45"/>
  <c r="J42" s="1"/>
  <c r="F42" s="1"/>
  <c r="E42" s="1"/>
  <c r="E46"/>
  <c r="F46"/>
  <c r="F47"/>
  <c r="E47" s="1"/>
  <c r="E48"/>
  <c r="F48"/>
  <c r="F49"/>
  <c r="E49" s="1"/>
  <c r="G50"/>
  <c r="F50" s="1"/>
  <c r="E50" s="1"/>
  <c r="H50"/>
  <c r="J50"/>
  <c r="K50"/>
  <c r="F51"/>
  <c r="E51" s="1"/>
  <c r="G54"/>
  <c r="H54"/>
  <c r="H53" s="1"/>
  <c r="J54"/>
  <c r="K54"/>
  <c r="K53" s="1"/>
  <c r="M54"/>
  <c r="M53" s="1"/>
  <c r="E55"/>
  <c r="F55"/>
  <c r="F56"/>
  <c r="E56" s="1"/>
  <c r="G57"/>
  <c r="H57"/>
  <c r="J57"/>
  <c r="K57"/>
  <c r="M57"/>
  <c r="E58"/>
  <c r="F58"/>
  <c r="F59"/>
  <c r="E59" s="1"/>
  <c r="E60"/>
  <c r="F60"/>
  <c r="F61"/>
  <c r="E61" s="1"/>
  <c r="E62"/>
  <c r="F62"/>
  <c r="G63"/>
  <c r="F63" s="1"/>
  <c r="E63" s="1"/>
  <c r="H63"/>
  <c r="J63"/>
  <c r="K63"/>
  <c r="L63"/>
  <c r="L53" s="1"/>
  <c r="M63"/>
  <c r="F64"/>
  <c r="E64" s="1"/>
  <c r="E65"/>
  <c r="F65"/>
  <c r="F66"/>
  <c r="E66" s="1"/>
  <c r="J67"/>
  <c r="K67"/>
  <c r="M67"/>
  <c r="F68"/>
  <c r="E68" s="1"/>
  <c r="H69"/>
  <c r="H67" s="1"/>
  <c r="J69"/>
  <c r="K69"/>
  <c r="F70"/>
  <c r="E70" s="1"/>
  <c r="E71"/>
  <c r="F71"/>
  <c r="F72"/>
  <c r="E72" s="1"/>
  <c r="G72"/>
  <c r="G69" s="1"/>
  <c r="J72"/>
  <c r="F73"/>
  <c r="E73" s="1"/>
  <c r="E74"/>
  <c r="F74"/>
  <c r="H76"/>
  <c r="H75" s="1"/>
  <c r="J76"/>
  <c r="J75" s="1"/>
  <c r="F77"/>
  <c r="E77" s="1"/>
  <c r="G77"/>
  <c r="G76" s="1"/>
  <c r="H77"/>
  <c r="J77"/>
  <c r="K77"/>
  <c r="K76" s="1"/>
  <c r="K75" s="1"/>
  <c r="E78"/>
  <c r="F78"/>
  <c r="F79"/>
  <c r="E79" s="1"/>
  <c r="E80"/>
  <c r="F80"/>
  <c r="F81"/>
  <c r="E81" s="1"/>
  <c r="E82"/>
  <c r="F82"/>
  <c r="F83"/>
  <c r="E83" s="1"/>
  <c r="H84"/>
  <c r="J84"/>
  <c r="F85"/>
  <c r="E85" s="1"/>
  <c r="E86"/>
  <c r="F86"/>
  <c r="F87"/>
  <c r="E87" s="1"/>
  <c r="G87"/>
  <c r="G84" s="1"/>
  <c r="F84" s="1"/>
  <c r="H87"/>
  <c r="J87"/>
  <c r="M87"/>
  <c r="M84" s="1"/>
  <c r="E88"/>
  <c r="F88"/>
  <c r="F89"/>
  <c r="E89" s="1"/>
  <c r="E90"/>
  <c r="F90"/>
  <c r="F91"/>
  <c r="E91" s="1"/>
  <c r="E92"/>
  <c r="F92"/>
  <c r="F93"/>
  <c r="E93" s="1"/>
  <c r="E94"/>
  <c r="F94"/>
  <c r="F95"/>
  <c r="E95" s="1"/>
  <c r="G95"/>
  <c r="J95"/>
  <c r="M95"/>
  <c r="E96"/>
  <c r="F96"/>
  <c r="G98"/>
  <c r="G97" s="1"/>
  <c r="J98"/>
  <c r="J97" s="1"/>
  <c r="F99"/>
  <c r="E99" s="1"/>
  <c r="E100"/>
  <c r="F100"/>
  <c r="F101"/>
  <c r="E101" s="1"/>
  <c r="E102"/>
  <c r="F102"/>
  <c r="F103"/>
  <c r="E103" s="1"/>
  <c r="E104"/>
  <c r="F104"/>
  <c r="G105"/>
  <c r="G106"/>
  <c r="H106"/>
  <c r="K106"/>
  <c r="K105" s="1"/>
  <c r="E107"/>
  <c r="F107"/>
  <c r="F108"/>
  <c r="E108" s="1"/>
  <c r="G109"/>
  <c r="F109" s="1"/>
  <c r="E109" s="1"/>
  <c r="J109"/>
  <c r="J106" s="1"/>
  <c r="E110"/>
  <c r="F110"/>
  <c r="F111"/>
  <c r="E111" s="1"/>
  <c r="G112"/>
  <c r="F112" s="1"/>
  <c r="E112" s="1"/>
  <c r="H112"/>
  <c r="J112"/>
  <c r="M112"/>
  <c r="M105" s="1"/>
  <c r="F113"/>
  <c r="E113" s="1"/>
  <c r="E114"/>
  <c r="F114"/>
  <c r="F115"/>
  <c r="E115" s="1"/>
  <c r="E116"/>
  <c r="F116"/>
  <c r="G117"/>
  <c r="K117"/>
  <c r="L117"/>
  <c r="L105" s="1"/>
  <c r="L52" s="1"/>
  <c r="F118"/>
  <c r="E118" s="1"/>
  <c r="F119"/>
  <c r="E119" s="1"/>
  <c r="F120"/>
  <c r="E120" s="1"/>
  <c r="E121"/>
  <c r="F121"/>
  <c r="F122"/>
  <c r="E122" s="1"/>
  <c r="E123"/>
  <c r="F123"/>
  <c r="F124"/>
  <c r="E124" s="1"/>
  <c r="E125"/>
  <c r="F125"/>
  <c r="F126"/>
  <c r="E126" s="1"/>
  <c r="F127"/>
  <c r="E127" s="1"/>
  <c r="F128"/>
  <c r="E128" s="1"/>
  <c r="G129"/>
  <c r="F129" s="1"/>
  <c r="E129" s="1"/>
  <c r="H129"/>
  <c r="H117" s="1"/>
  <c r="J129"/>
  <c r="J117" s="1"/>
  <c r="K129"/>
  <c r="M129"/>
  <c r="M117" s="1"/>
  <c r="E130"/>
  <c r="F130"/>
  <c r="E131"/>
  <c r="F131"/>
  <c r="E132"/>
  <c r="F132"/>
  <c r="E133"/>
  <c r="F133"/>
  <c r="F134"/>
  <c r="E134" s="1"/>
  <c r="E135"/>
  <c r="F135"/>
  <c r="E136"/>
  <c r="F136"/>
  <c r="E137"/>
  <c r="F137"/>
  <c r="E138"/>
  <c r="F138"/>
  <c r="J138"/>
  <c r="F139"/>
  <c r="E139" s="1"/>
  <c r="E140"/>
  <c r="F140"/>
  <c r="F142"/>
  <c r="E142" s="1"/>
  <c r="I142"/>
  <c r="I141" s="1"/>
  <c r="J142"/>
  <c r="J141" s="1"/>
  <c r="F143"/>
  <c r="E143" s="1"/>
  <c r="E144"/>
  <c r="F144"/>
  <c r="J145"/>
  <c r="F145" s="1"/>
  <c r="E145" s="1"/>
  <c r="K145"/>
  <c r="M145"/>
  <c r="E146"/>
  <c r="F146"/>
  <c r="E147"/>
  <c r="F147"/>
  <c r="E148"/>
  <c r="F148"/>
  <c r="H149"/>
  <c r="F149" s="1"/>
  <c r="E149" s="1"/>
  <c r="I149"/>
  <c r="E150"/>
  <c r="F150"/>
  <c r="E151"/>
  <c r="F9" i="3"/>
  <c r="E9" s="1"/>
  <c r="G11"/>
  <c r="J12"/>
  <c r="M12"/>
  <c r="M11" s="1"/>
  <c r="F13"/>
  <c r="F12" s="1"/>
  <c r="F14"/>
  <c r="E14" s="1"/>
  <c r="F15"/>
  <c r="E15" s="1"/>
  <c r="G16"/>
  <c r="M16"/>
  <c r="F17"/>
  <c r="E17" s="1"/>
  <c r="J18"/>
  <c r="F18" s="1"/>
  <c r="E18" s="1"/>
  <c r="L18"/>
  <c r="L16" s="1"/>
  <c r="L11" s="1"/>
  <c r="M18"/>
  <c r="F19"/>
  <c r="E19" s="1"/>
  <c r="E20"/>
  <c r="F20"/>
  <c r="F21"/>
  <c r="E21" s="1"/>
  <c r="E22"/>
  <c r="F22"/>
  <c r="J23"/>
  <c r="F23" s="1"/>
  <c r="E23" s="1"/>
  <c r="F24"/>
  <c r="E24" s="1"/>
  <c r="F25"/>
  <c r="E25" s="1"/>
  <c r="F26"/>
  <c r="E26" s="1"/>
  <c r="F27"/>
  <c r="E27" s="1"/>
  <c r="M28"/>
  <c r="J29"/>
  <c r="J28" s="1"/>
  <c r="F28" s="1"/>
  <c r="E28" s="1"/>
  <c r="F30"/>
  <c r="E30" s="1"/>
  <c r="J31"/>
  <c r="F31" s="1"/>
  <c r="E31" s="1"/>
  <c r="K31"/>
  <c r="K29" s="1"/>
  <c r="K28" s="1"/>
  <c r="K11" s="1"/>
  <c r="E32"/>
  <c r="F32"/>
  <c r="F33"/>
  <c r="E33" s="1"/>
  <c r="E34"/>
  <c r="F34"/>
  <c r="F35"/>
  <c r="E35" s="1"/>
  <c r="E36"/>
  <c r="F36"/>
  <c r="F37"/>
  <c r="E37" s="1"/>
  <c r="H38"/>
  <c r="H11" s="1"/>
  <c r="I38"/>
  <c r="I11" s="1"/>
  <c r="J38"/>
  <c r="F39"/>
  <c r="E39" s="1"/>
  <c r="F40"/>
  <c r="E40" s="1"/>
  <c r="F41"/>
  <c r="E41" s="1"/>
  <c r="F43"/>
  <c r="E43" s="1"/>
  <c r="E44"/>
  <c r="F44"/>
  <c r="J45"/>
  <c r="J42" s="1"/>
  <c r="F42" s="1"/>
  <c r="E42" s="1"/>
  <c r="F46"/>
  <c r="E46" s="1"/>
  <c r="F47"/>
  <c r="E47" s="1"/>
  <c r="F48"/>
  <c r="E48" s="1"/>
  <c r="F49"/>
  <c r="E49" s="1"/>
  <c r="G50"/>
  <c r="F50" s="1"/>
  <c r="E50" s="1"/>
  <c r="H50"/>
  <c r="J50"/>
  <c r="K50"/>
  <c r="F51"/>
  <c r="E51" s="1"/>
  <c r="G54"/>
  <c r="H54"/>
  <c r="J54"/>
  <c r="K54"/>
  <c r="K53" s="1"/>
  <c r="K52" s="1"/>
  <c r="M54"/>
  <c r="M53" s="1"/>
  <c r="F55"/>
  <c r="E55" s="1"/>
  <c r="F56"/>
  <c r="E56" s="1"/>
  <c r="G57"/>
  <c r="F57" s="1"/>
  <c r="E57" s="1"/>
  <c r="H57"/>
  <c r="J57"/>
  <c r="K57"/>
  <c r="M57"/>
  <c r="E58"/>
  <c r="F58"/>
  <c r="F59"/>
  <c r="E59" s="1"/>
  <c r="E60"/>
  <c r="F60"/>
  <c r="F61"/>
  <c r="E61" s="1"/>
  <c r="E62"/>
  <c r="F62"/>
  <c r="G63"/>
  <c r="F63" s="1"/>
  <c r="E63" s="1"/>
  <c r="H63"/>
  <c r="J63"/>
  <c r="K63"/>
  <c r="L63"/>
  <c r="L53" s="1"/>
  <c r="M63"/>
  <c r="F64"/>
  <c r="E64" s="1"/>
  <c r="E65"/>
  <c r="F65"/>
  <c r="F66"/>
  <c r="E66" s="1"/>
  <c r="M67"/>
  <c r="F68"/>
  <c r="E68" s="1"/>
  <c r="G69"/>
  <c r="G67" s="1"/>
  <c r="H69"/>
  <c r="H67" s="1"/>
  <c r="K69"/>
  <c r="K67" s="1"/>
  <c r="F70"/>
  <c r="E70" s="1"/>
  <c r="F71"/>
  <c r="E71" s="1"/>
  <c r="F72"/>
  <c r="E72" s="1"/>
  <c r="G72"/>
  <c r="J72"/>
  <c r="J69" s="1"/>
  <c r="J67" s="1"/>
  <c r="F73"/>
  <c r="E73" s="1"/>
  <c r="F74"/>
  <c r="E74" s="1"/>
  <c r="G76"/>
  <c r="H76"/>
  <c r="H75" s="1"/>
  <c r="F77"/>
  <c r="E77" s="1"/>
  <c r="G77"/>
  <c r="H77"/>
  <c r="J77"/>
  <c r="J76" s="1"/>
  <c r="J75" s="1"/>
  <c r="K77"/>
  <c r="K76" s="1"/>
  <c r="K75" s="1"/>
  <c r="F78"/>
  <c r="E78" s="1"/>
  <c r="F79"/>
  <c r="E79" s="1"/>
  <c r="F80"/>
  <c r="E80" s="1"/>
  <c r="F81"/>
  <c r="E81" s="1"/>
  <c r="F82"/>
  <c r="E82" s="1"/>
  <c r="F83"/>
  <c r="E83" s="1"/>
  <c r="G84"/>
  <c r="F84" s="1"/>
  <c r="H84"/>
  <c r="F85"/>
  <c r="E85" s="1"/>
  <c r="F86"/>
  <c r="E86" s="1"/>
  <c r="F87"/>
  <c r="E87" s="1"/>
  <c r="G87"/>
  <c r="H87"/>
  <c r="J87"/>
  <c r="J84" s="1"/>
  <c r="M87"/>
  <c r="M84" s="1"/>
  <c r="F88"/>
  <c r="E88" s="1"/>
  <c r="F89"/>
  <c r="E89" s="1"/>
  <c r="F90"/>
  <c r="E90" s="1"/>
  <c r="F91"/>
  <c r="E91" s="1"/>
  <c r="F92"/>
  <c r="E92" s="1"/>
  <c r="F93"/>
  <c r="E93" s="1"/>
  <c r="F94"/>
  <c r="E94" s="1"/>
  <c r="F95"/>
  <c r="E95" s="1"/>
  <c r="G95"/>
  <c r="J95"/>
  <c r="M95"/>
  <c r="E96"/>
  <c r="F96"/>
  <c r="G98"/>
  <c r="G97" s="1"/>
  <c r="J98"/>
  <c r="J97" s="1"/>
  <c r="F99"/>
  <c r="E99" s="1"/>
  <c r="E100"/>
  <c r="F100"/>
  <c r="F101"/>
  <c r="E101" s="1"/>
  <c r="E102"/>
  <c r="F102"/>
  <c r="F103"/>
  <c r="E103" s="1"/>
  <c r="E104"/>
  <c r="F104"/>
  <c r="H106"/>
  <c r="H105" s="1"/>
  <c r="K106"/>
  <c r="K105" s="1"/>
  <c r="F107"/>
  <c r="E107" s="1"/>
  <c r="F108"/>
  <c r="E108" s="1"/>
  <c r="G109"/>
  <c r="F109" s="1"/>
  <c r="E109" s="1"/>
  <c r="J109"/>
  <c r="J106" s="1"/>
  <c r="F110"/>
  <c r="E110" s="1"/>
  <c r="F111"/>
  <c r="E111" s="1"/>
  <c r="G112"/>
  <c r="F112" s="1"/>
  <c r="E112" s="1"/>
  <c r="H112"/>
  <c r="J112"/>
  <c r="M112"/>
  <c r="M105" s="1"/>
  <c r="F113"/>
  <c r="E113" s="1"/>
  <c r="F114"/>
  <c r="E114" s="1"/>
  <c r="F115"/>
  <c r="E115" s="1"/>
  <c r="F116"/>
  <c r="E116" s="1"/>
  <c r="K117"/>
  <c r="L117"/>
  <c r="L105" s="1"/>
  <c r="L52" s="1"/>
  <c r="F118"/>
  <c r="E118" s="1"/>
  <c r="F119"/>
  <c r="E119" s="1"/>
  <c r="F120"/>
  <c r="E120" s="1"/>
  <c r="F121"/>
  <c r="E121" s="1"/>
  <c r="F122"/>
  <c r="E122" s="1"/>
  <c r="F123"/>
  <c r="E123" s="1"/>
  <c r="F124"/>
  <c r="E124" s="1"/>
  <c r="F125"/>
  <c r="E125" s="1"/>
  <c r="F126"/>
  <c r="E126" s="1"/>
  <c r="F127"/>
  <c r="E127" s="1"/>
  <c r="F128"/>
  <c r="E128" s="1"/>
  <c r="G129"/>
  <c r="H129"/>
  <c r="H117" s="1"/>
  <c r="J129"/>
  <c r="K129"/>
  <c r="M129"/>
  <c r="M117" s="1"/>
  <c r="E130"/>
  <c r="F130"/>
  <c r="F131"/>
  <c r="E131" s="1"/>
  <c r="E132"/>
  <c r="F132"/>
  <c r="F133"/>
  <c r="E133" s="1"/>
  <c r="F134"/>
  <c r="E134" s="1"/>
  <c r="F135"/>
  <c r="E135" s="1"/>
  <c r="E136"/>
  <c r="F136"/>
  <c r="F137"/>
  <c r="E137" s="1"/>
  <c r="J138"/>
  <c r="F138" s="1"/>
  <c r="E138" s="1"/>
  <c r="F139"/>
  <c r="E139" s="1"/>
  <c r="F140"/>
  <c r="E140" s="1"/>
  <c r="F142"/>
  <c r="E142" s="1"/>
  <c r="I142"/>
  <c r="I141" s="1"/>
  <c r="J142"/>
  <c r="J141" s="1"/>
  <c r="F143"/>
  <c r="E143" s="1"/>
  <c r="F144"/>
  <c r="E144" s="1"/>
  <c r="J145"/>
  <c r="F145" s="1"/>
  <c r="E145" s="1"/>
  <c r="K145"/>
  <c r="M145"/>
  <c r="E146"/>
  <c r="F146"/>
  <c r="F147"/>
  <c r="E147" s="1"/>
  <c r="E148"/>
  <c r="F148"/>
  <c r="H149"/>
  <c r="F149" s="1"/>
  <c r="E149" s="1"/>
  <c r="I149"/>
  <c r="F150"/>
  <c r="E150" s="1"/>
  <c r="E151"/>
  <c r="H80" i="6" l="1"/>
  <c r="H71"/>
  <c r="H69" s="1"/>
  <c r="I80"/>
  <c r="I69" s="1"/>
  <c r="I71"/>
  <c r="J80"/>
  <c r="J71"/>
  <c r="J69" s="1"/>
  <c r="H85"/>
  <c r="H39"/>
  <c r="H10"/>
  <c r="I85"/>
  <c r="I39"/>
  <c r="I10"/>
  <c r="J85"/>
  <c r="J39"/>
  <c r="J10"/>
  <c r="K85"/>
  <c r="K69"/>
  <c r="K39"/>
  <c r="K10"/>
  <c r="F57" i="5"/>
  <c r="E57" s="1"/>
  <c r="E13"/>
  <c r="E12" s="1"/>
  <c r="F54"/>
  <c r="E54" s="1"/>
  <c r="I105"/>
  <c r="I52" s="1"/>
  <c r="F141"/>
  <c r="E141" s="1"/>
  <c r="J105"/>
  <c r="J52" s="1"/>
  <c r="H52"/>
  <c r="H10" s="1"/>
  <c r="J28"/>
  <c r="F28" s="1"/>
  <c r="E28" s="1"/>
  <c r="F29"/>
  <c r="E29" s="1"/>
  <c r="F84"/>
  <c r="E84" s="1"/>
  <c r="F97"/>
  <c r="E97" s="1"/>
  <c r="K52"/>
  <c r="M105"/>
  <c r="M52" s="1"/>
  <c r="M10" s="1"/>
  <c r="F76"/>
  <c r="E76" s="1"/>
  <c r="G53"/>
  <c r="I10"/>
  <c r="K10"/>
  <c r="F142"/>
  <c r="E142" s="1"/>
  <c r="J16"/>
  <c r="G11"/>
  <c r="G117"/>
  <c r="F117" s="1"/>
  <c r="E117" s="1"/>
  <c r="G106"/>
  <c r="G75"/>
  <c r="F75" s="1"/>
  <c r="E75" s="1"/>
  <c r="F38"/>
  <c r="E38" s="1"/>
  <c r="F69"/>
  <c r="E69" s="1"/>
  <c r="F57" i="4"/>
  <c r="E57" s="1"/>
  <c r="F16"/>
  <c r="E16" s="1"/>
  <c r="G11"/>
  <c r="F11" s="1"/>
  <c r="E11" s="1"/>
  <c r="J53"/>
  <c r="M52"/>
  <c r="E84"/>
  <c r="F117"/>
  <c r="E117" s="1"/>
  <c r="K52"/>
  <c r="K10" s="1"/>
  <c r="M11"/>
  <c r="F106"/>
  <c r="E106" s="1"/>
  <c r="J105"/>
  <c r="J52" s="1"/>
  <c r="G53"/>
  <c r="I105"/>
  <c r="I52" s="1"/>
  <c r="F141"/>
  <c r="E141" s="1"/>
  <c r="F76"/>
  <c r="E76" s="1"/>
  <c r="G75"/>
  <c r="F75" s="1"/>
  <c r="E75" s="1"/>
  <c r="G67"/>
  <c r="F67" s="1"/>
  <c r="E67" s="1"/>
  <c r="F69"/>
  <c r="E69" s="1"/>
  <c r="H52"/>
  <c r="H10" s="1"/>
  <c r="H105"/>
  <c r="F97"/>
  <c r="E97" s="1"/>
  <c r="I10"/>
  <c r="J11"/>
  <c r="F98"/>
  <c r="E98" s="1"/>
  <c r="F54"/>
  <c r="E54" s="1"/>
  <c r="F45"/>
  <c r="E45" s="1"/>
  <c r="F29"/>
  <c r="E29" s="1"/>
  <c r="E13"/>
  <c r="E12" s="1"/>
  <c r="F129" i="3"/>
  <c r="E129" s="1"/>
  <c r="J16"/>
  <c r="J11" s="1"/>
  <c r="F11" s="1"/>
  <c r="E11" s="1"/>
  <c r="I105"/>
  <c r="I52" s="1"/>
  <c r="F141"/>
  <c r="E141" s="1"/>
  <c r="F67"/>
  <c r="E67" s="1"/>
  <c r="G53"/>
  <c r="F76"/>
  <c r="E76" s="1"/>
  <c r="J53"/>
  <c r="I10"/>
  <c r="L10"/>
  <c r="M52"/>
  <c r="E84"/>
  <c r="K10"/>
  <c r="F97"/>
  <c r="E97" s="1"/>
  <c r="H53"/>
  <c r="H52" s="1"/>
  <c r="H10"/>
  <c r="M10"/>
  <c r="J117"/>
  <c r="J105" s="1"/>
  <c r="F98"/>
  <c r="E98" s="1"/>
  <c r="F54"/>
  <c r="E54" s="1"/>
  <c r="F45"/>
  <c r="E45" s="1"/>
  <c r="F29"/>
  <c r="E29" s="1"/>
  <c r="E13"/>
  <c r="E12" s="1"/>
  <c r="G117"/>
  <c r="G106"/>
  <c r="G75"/>
  <c r="F75" s="1"/>
  <c r="E75" s="1"/>
  <c r="F38"/>
  <c r="E38" s="1"/>
  <c r="F69"/>
  <c r="E69" s="1"/>
  <c r="K7" i="6" l="1"/>
  <c r="J7"/>
  <c r="I7"/>
  <c r="H7"/>
  <c r="J11" i="5"/>
  <c r="J10" s="1"/>
  <c r="F16"/>
  <c r="E16" s="1"/>
  <c r="G105"/>
  <c r="F105" s="1"/>
  <c r="E105" s="1"/>
  <c r="F106"/>
  <c r="E106" s="1"/>
  <c r="F53"/>
  <c r="E53" s="1"/>
  <c r="G52" i="4"/>
  <c r="F53"/>
  <c r="E53" s="1"/>
  <c r="F105"/>
  <c r="E105" s="1"/>
  <c r="M10"/>
  <c r="J10"/>
  <c r="F16" i="3"/>
  <c r="E16" s="1"/>
  <c r="F117"/>
  <c r="E117" s="1"/>
  <c r="G105"/>
  <c r="F105" s="1"/>
  <c r="E105" s="1"/>
  <c r="F106"/>
  <c r="E106" s="1"/>
  <c r="F53"/>
  <c r="E53" s="1"/>
  <c r="J52"/>
  <c r="J10" s="1"/>
  <c r="F11" i="5" l="1"/>
  <c r="E11" s="1"/>
  <c r="G52"/>
  <c r="F52" i="4"/>
  <c r="E52" s="1"/>
  <c r="G10"/>
  <c r="F10" s="1"/>
  <c r="E10" s="1"/>
  <c r="G52" i="3"/>
  <c r="F52" i="5" l="1"/>
  <c r="E52" s="1"/>
  <c r="G10"/>
  <c r="F10" s="1"/>
  <c r="E10" s="1"/>
  <c r="F52" i="3"/>
  <c r="E52" s="1"/>
  <c r="G10"/>
  <c r="F10" s="1"/>
  <c r="E10" s="1"/>
</calcChain>
</file>

<file path=xl/sharedStrings.xml><?xml version="1.0" encoding="utf-8"?>
<sst xmlns="http://schemas.openxmlformats.org/spreadsheetml/2006/main" count="3836" uniqueCount="289">
  <si>
    <r>
      <t xml:space="preserve">При возникновении вопросов просьба обращаться на </t>
    </r>
    <r>
      <rPr>
        <b/>
        <sz val="11"/>
        <rFont val="Calibri"/>
        <family val="2"/>
        <charset val="204"/>
      </rPr>
      <t>svodonline@mail.ru</t>
    </r>
    <r>
      <rPr>
        <sz val="11"/>
        <rFont val="Calibri"/>
        <family val="2"/>
        <charset val="204"/>
      </rPr>
      <t>, в теме письма напишите: ПФХД_статистика_ДКМ</t>
    </r>
  </si>
  <si>
    <t>Информация по изменениям Плана ФХД 2020</t>
  </si>
  <si>
    <t>Точные сроки добавления возможности выгрузки/загрузки excel-шаблона ПИВ АСУ не называет. Ориентировочно обещали добавить в январе.</t>
  </si>
  <si>
    <t>21.01.2020 Всем учреждениям добавлен первоначальный ПФХД на 21.01, данную дату у первоначального отчета просьба не менять.</t>
  </si>
  <si>
    <t>Трафарета с excel-выгрузкой ПФХД 2020 год в ПИВ АСУ ГФ на текущую дату (!) в системе АСУ ГФ.</t>
  </si>
  <si>
    <t>.-- Для выполнения переноса сумм в раздел 1.2, откройте данный раздел и выполните действие "Пересчитать"с типом пересчета "Перенос 1.1 в 1.2"</t>
  </si>
  <si>
    <t>.-- Для выполнения переноса сумм в раздел 1.3, откройте данный раздел и выполните действие "Пересчитать"с типом пересчета "Перенос 1.2 в 1.3"</t>
  </si>
  <si>
    <t>.-- Для выполнения переноса сумм в раздел 1.4, откройте данный раздел и выполните действие "Пересчитать"с типом пересчета "Перенос 1.3 в 1.4"</t>
  </si>
  <si>
    <t>Приложений к ПФХД в ближайшее время не будет, ориентировочно они появятся к концу первого квартала</t>
  </si>
  <si>
    <t>Прикреплять в расчеты (обоснования) ПИВ АСУ по кнопке «Обосн.материалы» нужно будет pdf файл, созданный на основе excel-файла трафарета «2.Раздел 1.1. Поступления и выплаты (текущий финансовый год)», данного файла будет достаточно для первых ПФХД 2020 года, т.к. в них есть разбивка сумм по КОСГУ, а в ПИВ АСУ суммы ПФХД 2020 заносятся только по КВР.</t>
  </si>
  <si>
    <t>В итоговых трафаретах* суммы формируются автоматически на основе значений в трафаретах «2.Раздел 1.1, 1.2,.1.3,1.4 Поступления и выплаты».</t>
  </si>
  <si>
    <t>21.01.2020 Добавлена функция пересчета, позволяющая после заполнения трафарета "1.1 (2020 год)" перенести суммы из раздела 1.1 в "1.2. (2021 год)".</t>
  </si>
  <si>
    <t>24.01.2020 Трафарет "2.Раздел 1.4. Поступления и выплаты (за пределами план.периода)" по указанию ДКМ будет доступен только с сентября.</t>
  </si>
  <si>
    <t>24.01.2020 Трафарет "2.Раздел 1.1." показатели код строки 26451 (244.352) и 26452 (244.353) - закрыты. В 2021 году а в 2022 доступны.</t>
  </si>
  <si>
    <t>Учреждение</t>
  </si>
  <si>
    <t>функции и полномочия учредителя</t>
  </si>
  <si>
    <t>Департамент культуры города Москвы</t>
  </si>
  <si>
    <t>Орган, осуществляющий</t>
  </si>
  <si>
    <t>по ОКЕИ</t>
  </si>
  <si>
    <t>Единица измерения: руб.</t>
  </si>
  <si>
    <t>КПП</t>
  </si>
  <si>
    <t>ИНН</t>
  </si>
  <si>
    <t>учреждения</t>
  </si>
  <si>
    <t>по ОКПО</t>
  </si>
  <si>
    <t xml:space="preserve">бюджетного (автономного) </t>
  </si>
  <si>
    <t>по Сводному реестру</t>
  </si>
  <si>
    <t>Наименование государственного</t>
  </si>
  <si>
    <t>056</t>
  </si>
  <si>
    <t>глава по БК</t>
  </si>
  <si>
    <t>Дата</t>
  </si>
  <si>
    <t>КОДЫ</t>
  </si>
  <si>
    <t>на 2020 год, плановый период 2021 и 2022 годов, за пределами планового периода</t>
  </si>
  <si>
    <t>План финансово-хозяйственной деятельности</t>
  </si>
  <si>
    <t>"              "                                     20_____г.</t>
  </si>
  <si>
    <t>с 11.03.2019 до 11.06.2020</t>
  </si>
  <si>
    <t>Действителен:</t>
  </si>
  <si>
    <t>(расшифровка подписи)</t>
  </si>
  <si>
    <t>(подпись)</t>
  </si>
  <si>
    <t>УЦ ОАО "Электронная Москва"</t>
  </si>
  <si>
    <t>Кем выдан:</t>
  </si>
  <si>
    <t>Лупачева Галина Валентиновна</t>
  </si>
  <si>
    <t>Кому выдан:</t>
  </si>
  <si>
    <t>(наименование должности лица, утверждающего документ)</t>
  </si>
  <si>
    <t>Сведения о сертификате ЭП</t>
  </si>
  <si>
    <t xml:space="preserve">Документ подписан ЭП в автоматизированной 
системе управления городскими финансами
</t>
  </si>
  <si>
    <t>"УТВЕРЖДАЮ"</t>
  </si>
  <si>
    <t>ГБУК г.Москвы "КЦ "Онежский"</t>
  </si>
  <si>
    <t>"______"_____________20__г.</t>
  </si>
  <si>
    <t xml:space="preserve"> (расшифровка подписи)</t>
  </si>
  <si>
    <t>_______________</t>
  </si>
  <si>
    <t>Исполнитель</t>
  </si>
  <si>
    <t>Руководитель учреждения (уполномоченное лицо учреждения)</t>
  </si>
  <si>
    <t>Х</t>
  </si>
  <si>
    <r>
      <rPr>
        <i/>
        <sz val="11"/>
        <rFont val="Times New Roman"/>
        <family val="1"/>
        <charset val="204"/>
      </rPr>
      <t>Справочно:</t>
    </r>
    <r>
      <rPr>
        <sz val="11"/>
        <rFont val="Times New Roman"/>
        <family val="1"/>
        <charset val="204"/>
      </rPr>
      <t xml:space="preserve">
Объем публичных обязательств</t>
    </r>
  </si>
  <si>
    <t>из них:
возврат в бюджет средств субсидии</t>
  </si>
  <si>
    <t>Прочие выплаты, всего</t>
  </si>
  <si>
    <t>прочие налоги, уменьшающие доход</t>
  </si>
  <si>
    <t>налог на добавленную стоимость</t>
  </si>
  <si>
    <t>в том числе:
налог на прибыль</t>
  </si>
  <si>
    <t>Выплаты, уменьшающие доход, всего</t>
  </si>
  <si>
    <t>увеличение стоимости основных средств</t>
  </si>
  <si>
    <t>услуги, работы для целей капитальных вложений</t>
  </si>
  <si>
    <t>строительство (реконструкция) объектов недвижимого имущества государственными (муниципальными) учреждениями</t>
  </si>
  <si>
    <t>капитальные вложения в объекты государственной (муниципальной) собственности, всего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</si>
  <si>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</si>
  <si>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</si>
  <si>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 xml:space="preserve"> 
увеличение стоимости права пользования</t>
  </si>
  <si>
    <t>увеличение стоимости прочих материальных запасов однократного применения</t>
  </si>
  <si>
    <t>увеличение стоимости материальных запасов для целей капитального вложения</t>
  </si>
  <si>
    <t>увеличение стоимости прочих оборотных запасов (материалов)</t>
  </si>
  <si>
    <t>увеличение стоимости мягкого инвентаря</t>
  </si>
  <si>
    <t>увеличение стоимости строительных материалов</t>
  </si>
  <si>
    <t>увеличение стоимости горюче-смазочных материалов</t>
  </si>
  <si>
    <t>увеличение стоимости продуктов питания</t>
  </si>
  <si>
    <t>увеличение стоимости лекарственных препаратов и материалов, применяемых в медицинских целях</t>
  </si>
  <si>
    <t>увеличение стоимости материальных запасов</t>
  </si>
  <si>
    <t>увеличение стоимости нематериальных активов</t>
  </si>
  <si>
    <t>арендная плата за пользование земельными      участками и другими обособленными природными объектами</t>
  </si>
  <si>
    <t>страхование</t>
  </si>
  <si>
    <t>прочие работы, услуги</t>
  </si>
  <si>
    <t>работы, услуги по содержанию имущества</t>
  </si>
  <si>
    <t>арендная плата за пользование имуществом</t>
  </si>
  <si>
    <t>коммунальные услуги</t>
  </si>
  <si>
    <t>транспортные услуги</t>
  </si>
  <si>
    <t>в том числе:
услуги связи</t>
  </si>
  <si>
    <t>прочую закупку товаров, работ и услуг, всего</t>
  </si>
  <si>
    <t>в том числе:
работы, услуги по содержанию имущества</t>
  </si>
  <si>
    <t>закупку товаров, работ, услуг в целях капитального ремонта государственного (муниципального) имущества</t>
  </si>
  <si>
    <t>социальные пособия и компенсации персоналу в денежной форме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</si>
  <si>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</si>
  <si>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расходы на закупку товаров, работ, услуг, всего</t>
  </si>
  <si>
    <t>иные выплаты текущего характера организациям</t>
  </si>
  <si>
    <t>иные выплаты текущего характера физическим лицам</t>
  </si>
  <si>
    <t>другие экономические санкции</t>
  </si>
  <si>
    <t>штрафы за нарушение законодательства о закупках и нарушение условий контрактов (договоров)</t>
  </si>
  <si>
    <t>штрафы за нарушение законодательства о налогах, сборах, законодательства о страховых взносах</t>
  </si>
  <si>
    <t>налоги, пошлины и сборы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</si>
  <si>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</si>
  <si>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прочие выплаты (кроме выплат на закупку товаров, работ, услуг)</t>
  </si>
  <si>
    <t>взносы в международные организации</t>
  </si>
  <si>
    <t>безвозмездные перечисления организациям и физическим лицам, всего</t>
  </si>
  <si>
    <t>иные выплаты капитального характера организациям</t>
  </si>
  <si>
    <t>уплата штрафов (в том числе административных), пеней, иных платежей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</si>
  <si>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</si>
  <si>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из них:
налог на имущество организаций и земельный налог</t>
  </si>
  <si>
    <t>уплата налогов, сборов и иных платежей, всего</t>
  </si>
  <si>
    <t>социальное обеспечение детей-сирот и детей, оставшихся без попечения родителей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</si>
  <si>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</si>
  <si>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</si>
  <si>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пособия по социальной помощи, выплачиваемые работодателями, нанимателями бывшим работникам в натуральной форме</t>
  </si>
  <si>
    <t>пенсии, пособия, выплачиваемые работодателями, нанимателями бывшим работникам в денежной форме</t>
  </si>
  <si>
    <t>из них:
пособия, компенсации и иные социальные выплаты гражданам, кроме публичных нормативных обязательств</t>
  </si>
  <si>
    <t>в том числе:
социальные выплаты гражданам, кроме публичных нормативных социальных выплат</t>
  </si>
  <si>
    <t>социальные и иные выплаты населению, всего</t>
  </si>
  <si>
    <t>на иные выплаты работникам</t>
  </si>
  <si>
    <t>в том числе:
на выплаты по оплате труда</t>
  </si>
  <si>
    <t>иные выплаты, за исключением фонда оплаты труда учреждений, лицам, привлекаемым согласно законодательству для выполнения отдельных поручений</t>
  </si>
  <si>
    <t>иные выплаты, за исключением фонда оплаты труда учреждения, для выполнения отдельных полномочий</t>
  </si>
  <si>
    <t>прочие несоциальные выплаты персоналу в натуральной форме</t>
  </si>
  <si>
    <t>прочие выплаты</t>
  </si>
  <si>
    <t>2120</t>
  </si>
  <si>
    <t>прочие выплаты персоналу, в том числе компенсационного характера</t>
  </si>
  <si>
    <t>2111</t>
  </si>
  <si>
    <t>в том числе:
заработная плата</t>
  </si>
  <si>
    <t>2110</t>
  </si>
  <si>
    <t>в том числе:
оплата труда</t>
  </si>
  <si>
    <t>2100</t>
  </si>
  <si>
    <t>в том числе:
на выплаты персоналу, всего</t>
  </si>
  <si>
    <t>2000</t>
  </si>
  <si>
    <t>Расходы, всего</t>
  </si>
  <si>
    <t>1981</t>
  </si>
  <si>
    <t>из них:
увеличение остатков денежных средств за счет возврата дебиторской задолженности прошлых лет</t>
  </si>
  <si>
    <t>1980</t>
  </si>
  <si>
    <t>прочие поступления, всего</t>
  </si>
  <si>
    <t>уменьшение стоимости прочих материальных запасов однократного применения</t>
  </si>
  <si>
    <t>уменьшение стоимости прочих оборотных запасов (материалов)</t>
  </si>
  <si>
    <t>уменьшение стоимости строительных материалов</t>
  </si>
  <si>
    <t>уменьшение стоимости продуктов питания</t>
  </si>
  <si>
    <t>1940</t>
  </si>
  <si>
    <t>уменьшение стоимости материальных запасов</t>
  </si>
  <si>
    <t>1920</t>
  </si>
  <si>
    <t>уменьшение стоимости нематериальных активов</t>
  </si>
  <si>
    <t>1910</t>
  </si>
  <si>
    <t>в том числе:
уменьшение стоимости основных средств</t>
  </si>
  <si>
    <t>1900</t>
  </si>
  <si>
    <t>доходы от операций с активами, всего</t>
  </si>
  <si>
    <t>1530</t>
  </si>
  <si>
    <t>иные доходы</t>
  </si>
  <si>
    <t>1520</t>
  </si>
  <si>
    <t>субсидии на осуществление капитальных вложений</t>
  </si>
  <si>
    <t>1510</t>
  </si>
  <si>
    <t>в том числе:
целевые субсидии</t>
  </si>
  <si>
    <t>1500</t>
  </si>
  <si>
    <t>прочие доходы, всего</t>
  </si>
  <si>
    <t>1450</t>
  </si>
  <si>
    <t>поступления текущего характера от нерезидентов</t>
  </si>
  <si>
    <t>1440</t>
  </si>
  <si>
    <t>поступления текущего характера от международных организаций</t>
  </si>
  <si>
    <t>1430</t>
  </si>
  <si>
    <t>поступления текущего характера от наднациональных организаций и правительств иностранных государств</t>
  </si>
  <si>
    <t>1420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</si>
  <si>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</si>
  <si>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 xml:space="preserve">      гранты из федерального бюджета</t>
  </si>
  <si>
    <t xml:space="preserve">      из них 
      гранты из бюджета города Москвы</t>
  </si>
  <si>
    <t>1412</t>
  </si>
  <si>
    <t>доходы целевого характера (гранты)</t>
  </si>
  <si>
    <t>1411</t>
  </si>
  <si>
    <t xml:space="preserve">из них:
доходы от пожертвований и иных безвозмездных перечислений </t>
  </si>
  <si>
    <t>1410</t>
  </si>
  <si>
    <t>в том числе:
поступления текущего характера бюджетным и автономным учреждениям от сектора государственного управления</t>
  </si>
  <si>
    <t>1400</t>
  </si>
  <si>
    <t>безвозмездные денежные поступления, всего</t>
  </si>
  <si>
    <t>прочие доходы от сумм принудительного изъятия</t>
  </si>
  <si>
    <t>возмещение ущерба имуществу (за исключением страховых возмещений)</t>
  </si>
  <si>
    <t>страховые возмещения</t>
  </si>
  <si>
    <t>доходы от штрафных санкций за нарушение законодательства о закупках и нарушение условий контрактов (договоров)</t>
  </si>
  <si>
    <t>доходы от штрафов, пеней, иных сумм принудительного изъятия, всего</t>
  </si>
  <si>
    <t>доходы по условным арендным платежам</t>
  </si>
  <si>
    <t>1240</t>
  </si>
  <si>
    <t>доходы от компенсации затрат</t>
  </si>
  <si>
    <t>1232</t>
  </si>
  <si>
    <t>поступления от платных услуг, не относящихся к основным видам деятельности</t>
  </si>
  <si>
    <t>1231</t>
  </si>
  <si>
    <t>из них:
поступления от основной деятельности</t>
  </si>
  <si>
    <t>другие доходы от оказания платных услуг (работ) в рамках уставной деятельности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</si>
  <si>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</si>
  <si>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1200</t>
  </si>
  <si>
    <t>доходы от оказания услуг, работ, компенсации затрат учреждений, всего</t>
  </si>
  <si>
    <t>1130</t>
  </si>
  <si>
    <t>доходы от предоставления неисключительных прав на результаты интеллектуальной деятельности и средства индивидуализации</t>
  </si>
  <si>
    <t>1120</t>
  </si>
  <si>
    <t xml:space="preserve">проценты по депозитам, остаткам денежных средств </t>
  </si>
  <si>
    <t>1110</t>
  </si>
  <si>
    <t>в том числе:
доходы от операционной аренды</t>
  </si>
  <si>
    <t>1100</t>
  </si>
  <si>
    <t>в том числе: 
доходы от собственности, всего</t>
  </si>
  <si>
    <t>000</t>
  </si>
  <si>
    <t>1000</t>
  </si>
  <si>
    <t>Доходы, всего:</t>
  </si>
  <si>
    <t>0002</t>
  </si>
  <si>
    <t>Остаток средств на конец текущего финансового года</t>
  </si>
  <si>
    <t>0001</t>
  </si>
  <si>
    <t>Остаток средств на начало текущего финансового года</t>
  </si>
  <si>
    <t xml:space="preserve">из них гранты 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</si>
  <si>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</si>
  <si>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</si>
  <si>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>Субсидии на осуществление капитальных вложений</t>
  </si>
  <si>
    <t>Субсидии, предоставляемые в соответствии с абзацем вторым пункта 1 статьи 78.1 Бюджетного кодекса Российской Федерации (целевые субсидии)</t>
  </si>
  <si>
    <t>Субсидия на финансовое обеспечение выполнения государственного задания</t>
  </si>
  <si>
    <t>Операции по счетам, открытым в кредитных организациях в иностранной валюте</t>
  </si>
  <si>
    <t>Операции по лицевым счетам, открытым в кредитных организациях города Москвы</t>
  </si>
  <si>
    <t>из них:</t>
  </si>
  <si>
    <t>Операции по лицевым счетам, открытым в органах Московского городского казначейства, всего</t>
  </si>
  <si>
    <t>в том числе:</t>
  </si>
  <si>
    <t>Объем финансового обеспечения, всего, руб</t>
  </si>
  <si>
    <t>Аналитический код</t>
  </si>
  <si>
    <t xml:space="preserve">Код по бюджетной классификации Российской Федерации </t>
  </si>
  <si>
    <t>Код 
строки</t>
  </si>
  <si>
    <t>Наименование показателя</t>
  </si>
  <si>
    <t>Раздел 1.1. Поступления и выплаты на текущий финансовый 2020 год</t>
  </si>
  <si>
    <t>увеличение стоимости права пользования</t>
  </si>
  <si>
    <t>Раздел 1.2. Поступления и выплаты на 2021 год (1 год планового периода)</t>
  </si>
  <si>
    <t>Раздел 1.3. Поступления и выплаты на 2022 год (2 год планового периода)</t>
  </si>
  <si>
    <t>х</t>
  </si>
  <si>
    <t>прочую закупку товаров, работ и услуг</t>
  </si>
  <si>
    <t>закупку товаров, работ, услуг в целях капитального ремонта государственного (муниципального)  имущества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</si>
  <si>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</si>
  <si>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за счет прочих источников финансового обеспечения  (КВФО 2)                                                                                   </t>
  </si>
  <si>
    <t>3.3</t>
  </si>
  <si>
    <t>за счет субсидий, предоставляемых в соответствии с абзацем вторым пункта 1 статьи 78.1 Бюджетного кодекса Российской Федерации (КВФО 5)</t>
  </si>
  <si>
    <t>3.2</t>
  </si>
  <si>
    <t>в том числе:
за счет субсидий, предоставляемых на финансовое обеспечение выполнения государственного (муниципального) задания (КВФО 4)</t>
  </si>
  <si>
    <t>3.1</t>
  </si>
  <si>
    <t>в том числе по году начала закупки: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</si>
  <si>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</si>
  <si>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3</t>
  </si>
  <si>
    <t>2.4</t>
  </si>
  <si>
    <t>за счет субсидий, предоставляемых на осуществление капитальных вложений (КВФО 6)</t>
  </si>
  <si>
    <t>2.3</t>
  </si>
  <si>
    <t>2.2</t>
  </si>
  <si>
    <t>2.1</t>
  </si>
  <si>
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</si>
  <si>
    <t>2</t>
  </si>
  <si>
    <t>в соответствии с Федеральным законом № 223-ФЗ</t>
  </si>
  <si>
    <t>1.4.5.2</t>
  </si>
  <si>
    <t>в том числе:
в соответствии с Федеральным законом № 44-ФЗ</t>
  </si>
  <si>
    <t>1.4.5.1</t>
  </si>
  <si>
    <t>1.4.5</t>
  </si>
  <si>
    <t>1.4.3</t>
  </si>
  <si>
    <t>1.4.2.2</t>
  </si>
  <si>
    <t>1.4.2.1</t>
  </si>
  <si>
    <t>1.4.2</t>
  </si>
  <si>
    <t>1.4.1.2</t>
  </si>
  <si>
    <t>1.4.1.1</t>
  </si>
  <si>
    <t>1.4.1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</si>
  <si>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13</t>
  </si>
  <si>
    <t>1.4</t>
  </si>
  <si>
    <t>1.3.4.2</t>
  </si>
  <si>
    <t>1.3.4.1</t>
  </si>
  <si>
    <t>1.3.4</t>
  </si>
  <si>
    <t>1.3.3.1</t>
  </si>
  <si>
    <t>1.3.3</t>
  </si>
  <si>
    <t>1.3.2.2</t>
  </si>
  <si>
    <t>1.3.2.1</t>
  </si>
  <si>
    <t>1.3.2</t>
  </si>
  <si>
    <t>1.3.1.2</t>
  </si>
  <si>
    <t>1.3.1.1</t>
  </si>
  <si>
    <t>1.3.1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</si>
  <si>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и Федерального закона № 223-ФЗ</t>
  </si>
  <si>
    <t>1.3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</si>
  <si>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12</t>
  </si>
  <si>
    <t>1.2</t>
  </si>
  <si>
    <t>в том числе:
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
ст. 5135) (далее - Федеральный закон № 223-ФЗ)</t>
  </si>
  <si>
    <t>1.1</t>
  </si>
  <si>
    <t>Выплаты на закупку товаров, работ, услуг, всего</t>
  </si>
  <si>
    <t>за пределами планового периода</t>
  </si>
  <si>
    <t>на 2022год (второй год планового периода)</t>
  </si>
  <si>
    <t>на 2021год (первый год планового периода)</t>
  </si>
  <si>
    <t xml:space="preserve">на 2020 год (текущий финансовый год)            
</t>
  </si>
  <si>
    <t>Год
начала закупки</t>
  </si>
  <si>
    <t>КВР</t>
  </si>
  <si>
    <t>КВФО</t>
  </si>
  <si>
    <t>ФЗ</t>
  </si>
  <si>
    <t>Коды</t>
  </si>
  <si>
    <t>№</t>
  </si>
  <si>
    <t>Раздел 2. Сведения по выплатам на закупки товаров, работ, услуг</t>
  </si>
  <si>
    <t>ИТОГИ Раздел 1.1. Поступления и выплаты на текущий финансовый 2020 год</t>
  </si>
  <si>
    <t xml:space="preserve">ИТОГИ Раздел 1.2. Поступления и выплаты на 2021 год (1 год планового периода) </t>
  </si>
  <si>
    <t xml:space="preserve">ИТОГИ Раздел 1.3. Поступления и выплаты на 2022 год (2 год планового периода) 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</si>
</sst>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36">
    <xf numFmtId="0" fontId="0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13" fillId="0" borderId="0"/>
    <xf numFmtId="0" fontId="2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16" applyNumberFormat="0" applyAlignment="0" applyProtection="0"/>
    <xf numFmtId="0" fontId="29" fillId="13" borderId="17" applyNumberFormat="0" applyAlignment="0" applyProtection="0"/>
    <xf numFmtId="0" fontId="30" fillId="13" borderId="16" applyNumberFormat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3" fillId="0" borderId="20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21" applyNumberFormat="0" applyFill="0" applyAlignment="0" applyProtection="0"/>
    <xf numFmtId="0" fontId="35" fillId="14" borderId="22" applyNumberFormat="0" applyAlignment="0" applyProtection="0"/>
    <xf numFmtId="0" fontId="36" fillId="0" borderId="0" applyNumberFormat="0" applyFill="0" applyBorder="0" applyAlignment="0" applyProtection="0"/>
    <xf numFmtId="0" fontId="37" fillId="15" borderId="0" applyNumberFormat="0" applyBorder="0" applyAlignment="0" applyProtection="0"/>
    <xf numFmtId="0" fontId="13" fillId="0" borderId="0"/>
    <xf numFmtId="0" fontId="5" fillId="0" borderId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5" fillId="17" borderId="23" applyNumberFormat="0" applyFont="0" applyAlignment="0" applyProtection="0"/>
    <xf numFmtId="0" fontId="40" fillId="0" borderId="24" applyNumberFormat="0" applyFill="0" applyAlignment="0" applyProtection="0"/>
    <xf numFmtId="0" fontId="41" fillId="0" borderId="0" applyNumberFormat="0" applyFill="0" applyBorder="0" applyAlignment="0" applyProtection="0"/>
    <xf numFmtId="0" fontId="42" fillId="18" borderId="0" applyNumberFormat="0" applyBorder="0" applyAlignment="0" applyProtection="0"/>
  </cellStyleXfs>
  <cellXfs count="267">
    <xf numFmtId="0" fontId="0" fillId="0" borderId="0" xfId="0"/>
    <xf numFmtId="0" fontId="0" fillId="0" borderId="1" xfId="0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8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9" xfId="0" applyFill="1" applyBorder="1"/>
    <xf numFmtId="0" fontId="0" fillId="2" borderId="1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6" fillId="0" borderId="0" xfId="1" applyFont="1" applyProtection="1"/>
    <xf numFmtId="49" fontId="6" fillId="0" borderId="0" xfId="1" applyNumberFormat="1" applyFont="1" applyProtection="1"/>
    <xf numFmtId="0" fontId="6" fillId="0" borderId="0" xfId="1" applyNumberFormat="1" applyFont="1" applyProtection="1"/>
    <xf numFmtId="0" fontId="7" fillId="0" borderId="0" xfId="1" applyNumberFormat="1" applyFont="1" applyFill="1" applyBorder="1" applyAlignment="1" applyProtection="1">
      <alignment horizontal="left" vertical="top" wrapText="1"/>
    </xf>
    <xf numFmtId="0" fontId="8" fillId="0" borderId="0" xfId="1" applyNumberFormat="1" applyFont="1" applyAlignment="1" applyProtection="1">
      <alignment horizontal="right" vertical="center"/>
    </xf>
    <xf numFmtId="0" fontId="9" fillId="0" borderId="0" xfId="1" applyNumberFormat="1" applyFont="1" applyBorder="1" applyAlignment="1" applyProtection="1">
      <alignment horizontal="left" vertical="top"/>
    </xf>
    <xf numFmtId="0" fontId="8" fillId="0" borderId="0" xfId="1" applyNumberFormat="1" applyFont="1" applyFill="1" applyBorder="1" applyAlignment="1" applyProtection="1">
      <alignment horizontal="left" wrapText="1"/>
    </xf>
    <xf numFmtId="0" fontId="6" fillId="0" borderId="2" xfId="1" applyNumberFormat="1" applyFont="1" applyBorder="1" applyAlignment="1" applyProtection="1"/>
    <xf numFmtId="0" fontId="6" fillId="0" borderId="0" xfId="1" applyNumberFormat="1" applyFont="1" applyBorder="1" applyAlignment="1" applyProtection="1"/>
    <xf numFmtId="0" fontId="9" fillId="0" borderId="0" xfId="1" applyNumberFormat="1" applyFont="1" applyBorder="1" applyAlignment="1" applyProtection="1">
      <alignment wrapText="1"/>
    </xf>
    <xf numFmtId="0" fontId="10" fillId="0" borderId="1" xfId="1" applyNumberFormat="1" applyFont="1" applyFill="1" applyBorder="1" applyAlignment="1" applyProtection="1">
      <alignment horizontal="center" wrapText="1"/>
    </xf>
    <xf numFmtId="0" fontId="8" fillId="0" borderId="4" xfId="1" applyNumberFormat="1" applyFont="1" applyBorder="1" applyAlignment="1" applyProtection="1">
      <alignment horizontal="right" vertical="center"/>
    </xf>
    <xf numFmtId="0" fontId="9" fillId="0" borderId="0" xfId="1" applyNumberFormat="1" applyFont="1" applyFill="1" applyBorder="1" applyAlignment="1" applyProtection="1">
      <alignment horizontal="left" vertical="top"/>
    </xf>
    <xf numFmtId="0" fontId="6" fillId="0" borderId="0" xfId="1" applyNumberFormat="1" applyFont="1" applyBorder="1" applyProtection="1"/>
    <xf numFmtId="0" fontId="8" fillId="0" borderId="0" xfId="1" applyNumberFormat="1" applyFont="1" applyAlignment="1" applyProtection="1">
      <alignment horizontal="right" vertical="center" wrapText="1"/>
    </xf>
    <xf numFmtId="0" fontId="10" fillId="0" borderId="13" xfId="1" applyNumberFormat="1" applyFont="1" applyFill="1" applyBorder="1" applyAlignment="1" applyProtection="1">
      <alignment horizontal="center" wrapText="1"/>
    </xf>
    <xf numFmtId="49" fontId="8" fillId="0" borderId="0" xfId="1" applyNumberFormat="1" applyFont="1" applyAlignment="1" applyProtection="1">
      <alignment horizontal="right" vertical="center" wrapText="1"/>
    </xf>
    <xf numFmtId="0" fontId="6" fillId="0" borderId="0" xfId="1" applyNumberFormat="1" applyFont="1" applyAlignment="1" applyProtection="1">
      <alignment wrapText="1"/>
    </xf>
    <xf numFmtId="49" fontId="10" fillId="0" borderId="1" xfId="1" applyNumberFormat="1" applyFont="1" applyBorder="1" applyAlignment="1" applyProtection="1">
      <alignment horizontal="center" wrapText="1"/>
    </xf>
    <xf numFmtId="0" fontId="9" fillId="0" borderId="0" xfId="1" applyNumberFormat="1" applyFont="1" applyBorder="1" applyAlignment="1" applyProtection="1">
      <alignment horizontal="right" vertical="center" shrinkToFit="1"/>
    </xf>
    <xf numFmtId="0" fontId="6" fillId="0" borderId="0" xfId="1" applyNumberFormat="1" applyFont="1" applyFill="1" applyBorder="1" applyProtection="1"/>
    <xf numFmtId="14" fontId="10" fillId="0" borderId="13" xfId="1" applyNumberFormat="1" applyFont="1" applyFill="1" applyBorder="1" applyAlignment="1" applyProtection="1">
      <alignment horizontal="center" wrapText="1"/>
      <protection locked="0"/>
    </xf>
    <xf numFmtId="0" fontId="7" fillId="0" borderId="0" xfId="1" applyNumberFormat="1" applyFont="1" applyFill="1" applyBorder="1" applyAlignment="1" applyProtection="1">
      <alignment vertical="top" wrapText="1"/>
    </xf>
    <xf numFmtId="0" fontId="11" fillId="0" borderId="0" xfId="1" applyNumberFormat="1" applyFont="1" applyFill="1" applyBorder="1" applyAlignment="1" applyProtection="1">
      <alignment wrapText="1"/>
    </xf>
    <xf numFmtId="0" fontId="9" fillId="0" borderId="0" xfId="1" applyNumberFormat="1" applyFont="1" applyBorder="1" applyAlignment="1" applyProtection="1">
      <alignment horizontal="right" vertical="center"/>
    </xf>
    <xf numFmtId="0" fontId="8" fillId="0" borderId="0" xfId="1" applyNumberFormat="1" applyFont="1" applyFill="1" applyBorder="1" applyAlignment="1" applyProtection="1"/>
    <xf numFmtId="0" fontId="6" fillId="0" borderId="0" xfId="1" applyNumberFormat="1" applyFont="1" applyAlignment="1" applyProtection="1">
      <alignment horizontal="center"/>
    </xf>
    <xf numFmtId="0" fontId="12" fillId="0" borderId="0" xfId="1" applyNumberFormat="1" applyFont="1" applyAlignment="1" applyProtection="1">
      <alignment horizontal="left" vertical="center" wrapText="1"/>
    </xf>
    <xf numFmtId="49" fontId="9" fillId="0" borderId="0" xfId="1" applyNumberFormat="1" applyFont="1" applyFill="1" applyBorder="1" applyAlignment="1" applyProtection="1">
      <alignment horizontal="right"/>
      <protection locked="0"/>
    </xf>
    <xf numFmtId="0" fontId="12" fillId="0" borderId="0" xfId="1" applyNumberFormat="1" applyFont="1" applyAlignment="1" applyProtection="1">
      <alignment horizontal="center" vertical="center" wrapText="1"/>
    </xf>
    <xf numFmtId="0" fontId="12" fillId="0" borderId="0" xfId="1" applyNumberFormat="1" applyFont="1" applyAlignment="1" applyProtection="1">
      <alignment horizontal="right" vertical="center" wrapText="1"/>
    </xf>
    <xf numFmtId="0" fontId="8" fillId="0" borderId="0" xfId="1" applyFont="1" applyBorder="1" applyAlignment="1" applyProtection="1">
      <alignment horizontal="center"/>
    </xf>
    <xf numFmtId="49" fontId="8" fillId="0" borderId="0" xfId="1" applyNumberFormat="1" applyFont="1" applyBorder="1" applyAlignment="1" applyProtection="1">
      <alignment horizontal="center"/>
    </xf>
    <xf numFmtId="49" fontId="8" fillId="0" borderId="0" xfId="1" applyNumberFormat="1" applyFont="1" applyBorder="1" applyAlignment="1" applyProtection="1">
      <alignment horizontal="left"/>
    </xf>
    <xf numFmtId="49" fontId="8" fillId="0" borderId="0" xfId="1" applyNumberFormat="1" applyFont="1" applyBorder="1" applyAlignment="1" applyProtection="1"/>
    <xf numFmtId="49" fontId="8" fillId="0" borderId="0" xfId="1" applyNumberFormat="1" applyFont="1" applyAlignment="1" applyProtection="1">
      <alignment horizontal="center"/>
    </xf>
    <xf numFmtId="0" fontId="6" fillId="0" borderId="0" xfId="1" applyFont="1" applyBorder="1" applyProtection="1"/>
    <xf numFmtId="49" fontId="8" fillId="0" borderId="0" xfId="1" applyNumberFormat="1" applyFont="1" applyProtection="1"/>
    <xf numFmtId="0" fontId="6" fillId="0" borderId="0" xfId="1" applyFont="1" applyAlignment="1" applyProtection="1">
      <alignment horizontal="center"/>
    </xf>
    <xf numFmtId="14" fontId="10" fillId="0" borderId="1" xfId="1" applyNumberFormat="1" applyFont="1" applyBorder="1" applyAlignment="1" applyProtection="1">
      <alignment horizontal="center" wrapText="1"/>
      <protection locked="0"/>
    </xf>
    <xf numFmtId="0" fontId="6" fillId="0" borderId="0" xfId="1" applyFont="1" applyAlignment="1" applyProtection="1">
      <alignment horizontal="center"/>
    </xf>
    <xf numFmtId="49" fontId="6" fillId="0" borderId="0" xfId="1" applyNumberFormat="1" applyFont="1" applyAlignment="1" applyProtection="1">
      <alignment horizontal="center"/>
    </xf>
    <xf numFmtId="49" fontId="6" fillId="0" borderId="0" xfId="1" applyNumberFormat="1" applyFont="1" applyFill="1" applyProtection="1"/>
    <xf numFmtId="0" fontId="6" fillId="0" borderId="0" xfId="1" applyFont="1" applyAlignment="1" applyProtection="1">
      <alignment horizontal="center" vertical="center"/>
    </xf>
    <xf numFmtId="49" fontId="6" fillId="0" borderId="0" xfId="1" applyNumberFormat="1" applyFont="1" applyBorder="1" applyAlignment="1" applyProtection="1">
      <alignment horizontal="center" vertical="center"/>
      <protection locked="0"/>
    </xf>
    <xf numFmtId="49" fontId="6" fillId="0" borderId="0" xfId="1" applyNumberFormat="1" applyFont="1" applyBorder="1" applyProtection="1">
      <protection locked="0"/>
    </xf>
    <xf numFmtId="0" fontId="6" fillId="0" borderId="0" xfId="1" applyFont="1" applyFill="1" applyProtection="1"/>
    <xf numFmtId="49" fontId="6" fillId="0" borderId="0" xfId="1" applyNumberFormat="1" applyFont="1" applyBorder="1" applyAlignment="1" applyProtection="1">
      <alignment horizontal="center" vertical="center"/>
    </xf>
    <xf numFmtId="49" fontId="6" fillId="0" borderId="0" xfId="1" applyNumberFormat="1" applyFont="1" applyBorder="1" applyAlignment="1" applyProtection="1">
      <alignment horizontal="left"/>
      <protection locked="0"/>
    </xf>
    <xf numFmtId="0" fontId="6" fillId="0" borderId="0" xfId="1" applyFont="1" applyAlignment="1" applyProtection="1">
      <alignment horizontal="left"/>
    </xf>
    <xf numFmtId="0" fontId="14" fillId="0" borderId="0" xfId="1" applyFont="1" applyProtection="1"/>
    <xf numFmtId="4" fontId="16" fillId="0" borderId="0" xfId="2" applyNumberFormat="1" applyFont="1" applyFill="1" applyBorder="1" applyAlignment="1" applyProtection="1">
      <alignment horizontal="center" vertical="center"/>
    </xf>
    <xf numFmtId="4" fontId="16" fillId="0" borderId="0" xfId="2" applyNumberFormat="1" applyFont="1" applyFill="1" applyBorder="1" applyAlignment="1" applyProtection="1">
      <alignment horizontal="center" vertical="center" wrapText="1"/>
    </xf>
    <xf numFmtId="4" fontId="17" fillId="0" borderId="0" xfId="2" applyNumberFormat="1" applyFont="1" applyFill="1" applyBorder="1" applyAlignment="1" applyProtection="1">
      <alignment horizontal="center" vertical="center"/>
    </xf>
    <xf numFmtId="0" fontId="16" fillId="0" borderId="0" xfId="2" applyFont="1" applyFill="1" applyBorder="1" applyAlignment="1" applyProtection="1">
      <alignment horizontal="center" vertical="center"/>
    </xf>
    <xf numFmtId="0" fontId="16" fillId="0" borderId="0" xfId="2" applyFont="1" applyFill="1" applyBorder="1" applyAlignment="1" applyProtection="1">
      <alignment horizontal="center" vertical="center" wrapText="1"/>
    </xf>
    <xf numFmtId="0" fontId="16" fillId="0" borderId="0" xfId="2" applyFont="1" applyFill="1" applyBorder="1" applyAlignment="1" applyProtection="1">
      <alignment horizontal="left" vertical="center" wrapText="1"/>
    </xf>
    <xf numFmtId="4" fontId="17" fillId="4" borderId="1" xfId="2" applyNumberFormat="1" applyFont="1" applyFill="1" applyBorder="1" applyAlignment="1" applyProtection="1">
      <alignment horizontal="center" vertical="center" wrapText="1"/>
    </xf>
    <xf numFmtId="4" fontId="17" fillId="0" borderId="1" xfId="1" applyNumberFormat="1" applyFont="1" applyFill="1" applyBorder="1" applyAlignment="1" applyProtection="1">
      <alignment horizontal="center" vertical="center"/>
      <protection locked="0"/>
    </xf>
    <xf numFmtId="4" fontId="17" fillId="5" borderId="1" xfId="1" applyNumberFormat="1" applyFont="1" applyFill="1" applyBorder="1" applyAlignment="1" applyProtection="1">
      <alignment horizontal="center" vertical="center"/>
    </xf>
    <xf numFmtId="0" fontId="17" fillId="0" borderId="1" xfId="1" applyFont="1" applyFill="1" applyBorder="1" applyAlignment="1" applyProtection="1">
      <alignment horizontal="center" vertical="center"/>
    </xf>
    <xf numFmtId="0" fontId="17" fillId="4" borderId="1" xfId="1" applyFont="1" applyFill="1" applyBorder="1" applyAlignment="1" applyProtection="1">
      <alignment horizontal="center" vertical="center"/>
    </xf>
    <xf numFmtId="0" fontId="17" fillId="0" borderId="1" xfId="1" applyFont="1" applyFill="1" applyBorder="1" applyAlignment="1" applyProtection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4" fontId="17" fillId="0" borderId="1" xfId="1" applyNumberFormat="1" applyFont="1" applyFill="1" applyBorder="1" applyAlignment="1" applyProtection="1">
      <alignment horizontal="center" vertical="center"/>
    </xf>
    <xf numFmtId="4" fontId="16" fillId="5" borderId="1" xfId="2" applyNumberFormat="1" applyFont="1" applyFill="1" applyBorder="1" applyAlignment="1" applyProtection="1">
      <alignment horizontal="center" vertical="center" wrapText="1"/>
    </xf>
    <xf numFmtId="4" fontId="16" fillId="5" borderId="1" xfId="1" applyNumberFormat="1" applyFont="1" applyFill="1" applyBorder="1" applyAlignment="1" applyProtection="1">
      <alignment horizontal="center" vertical="center"/>
    </xf>
    <xf numFmtId="0" fontId="16" fillId="4" borderId="1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left" vertical="center" wrapText="1"/>
    </xf>
    <xf numFmtId="0" fontId="17" fillId="4" borderId="1" xfId="1" applyFont="1" applyFill="1" applyBorder="1" applyAlignment="1" applyProtection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 indent="2"/>
    </xf>
    <xf numFmtId="0" fontId="17" fillId="4" borderId="1" xfId="1" applyFont="1" applyFill="1" applyBorder="1" applyAlignment="1" applyProtection="1">
      <alignment horizontal="left" vertical="center" wrapText="1" indent="2"/>
    </xf>
    <xf numFmtId="0" fontId="16" fillId="0" borderId="1" xfId="1" applyFont="1" applyFill="1" applyBorder="1" applyAlignment="1" applyProtection="1">
      <alignment horizontal="center" vertical="center"/>
    </xf>
    <xf numFmtId="0" fontId="16" fillId="4" borderId="1" xfId="1" applyFont="1" applyFill="1" applyBorder="1" applyAlignment="1" applyProtection="1">
      <alignment horizontal="left" vertical="center" wrapText="1"/>
    </xf>
    <xf numFmtId="0" fontId="17" fillId="4" borderId="1" xfId="1" applyFont="1" applyFill="1" applyBorder="1" applyAlignment="1" applyProtection="1">
      <alignment horizontal="left" vertical="center" wrapText="1" indent="6"/>
    </xf>
    <xf numFmtId="4" fontId="17" fillId="5" borderId="1" xfId="2" applyNumberFormat="1" applyFont="1" applyFill="1" applyBorder="1" applyAlignment="1" applyProtection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 indent="4"/>
    </xf>
    <xf numFmtId="0" fontId="17" fillId="0" borderId="1" xfId="1" applyFont="1" applyFill="1" applyBorder="1" applyAlignment="1" applyProtection="1">
      <alignment horizontal="left" vertical="center" wrapText="1" indent="3"/>
    </xf>
    <xf numFmtId="0" fontId="17" fillId="0" borderId="1" xfId="1" applyFont="1" applyFill="1" applyBorder="1" applyAlignment="1" applyProtection="1">
      <alignment horizontal="left" vertical="center" wrapText="1" indent="6"/>
    </xf>
    <xf numFmtId="0" fontId="17" fillId="0" borderId="1" xfId="2" applyFont="1" applyFill="1" applyBorder="1" applyAlignment="1" applyProtection="1">
      <alignment horizontal="center" vertical="center" wrapText="1"/>
    </xf>
    <xf numFmtId="0" fontId="17" fillId="0" borderId="0" xfId="1" applyFont="1" applyProtection="1"/>
    <xf numFmtId="0" fontId="17" fillId="0" borderId="1" xfId="1" applyFont="1" applyFill="1" applyBorder="1" applyAlignment="1" applyProtection="1">
      <alignment horizontal="left" vertical="center" wrapText="1" indent="5"/>
    </xf>
    <xf numFmtId="0" fontId="17" fillId="0" borderId="1" xfId="1" applyFont="1" applyFill="1" applyBorder="1" applyAlignment="1" applyProtection="1">
      <alignment horizontal="left" vertical="center" wrapText="1" indent="1"/>
    </xf>
    <xf numFmtId="4" fontId="17" fillId="4" borderId="1" xfId="2" applyNumberFormat="1" applyFont="1" applyFill="1" applyBorder="1" applyAlignment="1" applyProtection="1">
      <alignment horizontal="center" vertical="center" wrapText="1"/>
      <protection locked="0"/>
    </xf>
    <xf numFmtId="4" fontId="17" fillId="5" borderId="1" xfId="1" applyNumberFormat="1" applyFont="1" applyFill="1" applyBorder="1" applyAlignment="1" applyProtection="1">
      <alignment horizontal="center" vertical="center"/>
      <protection locked="0"/>
    </xf>
    <xf numFmtId="0" fontId="17" fillId="0" borderId="1" xfId="2" applyNumberFormat="1" applyFont="1" applyFill="1" applyBorder="1" applyAlignment="1" applyProtection="1">
      <alignment horizontal="center" vertical="center" wrapText="1"/>
    </xf>
    <xf numFmtId="0" fontId="16" fillId="0" borderId="1" xfId="2" applyFont="1" applyFill="1" applyBorder="1" applyAlignment="1" applyProtection="1">
      <alignment horizontal="center" vertical="center" wrapText="1"/>
    </xf>
    <xf numFmtId="0" fontId="16" fillId="0" borderId="1" xfId="2" applyNumberFormat="1" applyFont="1" applyFill="1" applyBorder="1" applyAlignment="1" applyProtection="1">
      <alignment horizontal="center" vertical="center" wrapText="1"/>
    </xf>
    <xf numFmtId="0" fontId="17" fillId="4" borderId="1" xfId="2" applyFont="1" applyFill="1" applyBorder="1" applyAlignment="1" applyProtection="1">
      <alignment horizontal="center" vertical="center" wrapText="1"/>
    </xf>
    <xf numFmtId="4" fontId="17" fillId="0" borderId="1" xfId="3" applyNumberFormat="1" applyFont="1" applyFill="1" applyBorder="1" applyAlignment="1" applyProtection="1">
      <alignment horizontal="center" vertical="center"/>
    </xf>
    <xf numFmtId="0" fontId="19" fillId="0" borderId="0" xfId="1" applyFont="1" applyProtection="1"/>
    <xf numFmtId="4" fontId="17" fillId="4" borderId="1" xfId="2" applyNumberFormat="1" applyFont="1" applyFill="1" applyBorder="1" applyAlignment="1" applyProtection="1">
      <alignment horizontal="center" vertical="center"/>
    </xf>
    <xf numFmtId="4" fontId="17" fillId="5" borderId="1" xfId="3" applyNumberFormat="1" applyFont="1" applyFill="1" applyBorder="1" applyAlignment="1" applyProtection="1">
      <alignment horizontal="center" vertical="center"/>
    </xf>
    <xf numFmtId="0" fontId="17" fillId="0" borderId="1" xfId="1" applyNumberFormat="1" applyFont="1" applyFill="1" applyBorder="1" applyAlignment="1" applyProtection="1">
      <alignment horizontal="center" vertical="center"/>
    </xf>
    <xf numFmtId="4" fontId="17" fillId="5" borderId="1" xfId="4" applyNumberFormat="1" applyFont="1" applyFill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/>
    </xf>
    <xf numFmtId="4" fontId="16" fillId="5" borderId="13" xfId="2" applyNumberFormat="1" applyFont="1" applyFill="1" applyBorder="1" applyAlignment="1" applyProtection="1">
      <alignment horizontal="center" vertical="center"/>
    </xf>
    <xf numFmtId="4" fontId="16" fillId="5" borderId="12" xfId="2" applyNumberFormat="1" applyFont="1" applyFill="1" applyBorder="1" applyAlignment="1" applyProtection="1">
      <alignment horizontal="center" vertical="center"/>
    </xf>
    <xf numFmtId="0" fontId="16" fillId="0" borderId="1" xfId="1" applyNumberFormat="1" applyFont="1" applyFill="1" applyBorder="1" applyAlignment="1" applyProtection="1">
      <alignment horizontal="center" vertical="center"/>
    </xf>
    <xf numFmtId="4" fontId="6" fillId="0" borderId="0" xfId="1" applyNumberFormat="1" applyFont="1" applyBorder="1" applyAlignment="1" applyProtection="1">
      <alignment horizontal="center"/>
    </xf>
    <xf numFmtId="4" fontId="17" fillId="5" borderId="13" xfId="2" applyNumberFormat="1" applyFont="1" applyFill="1" applyBorder="1" applyAlignment="1" applyProtection="1">
      <alignment horizontal="center" vertical="center"/>
    </xf>
    <xf numFmtId="4" fontId="17" fillId="5" borderId="12" xfId="2" applyNumberFormat="1" applyFont="1" applyFill="1" applyBorder="1" applyAlignment="1" applyProtection="1">
      <alignment horizontal="center" vertical="center"/>
    </xf>
    <xf numFmtId="49" fontId="17" fillId="0" borderId="1" xfId="2" applyNumberFormat="1" applyFont="1" applyFill="1" applyBorder="1" applyAlignment="1" applyProtection="1">
      <alignment horizontal="center" vertical="center" wrapText="1"/>
    </xf>
    <xf numFmtId="4" fontId="17" fillId="0" borderId="13" xfId="5" applyNumberFormat="1" applyFont="1" applyFill="1" applyBorder="1" applyAlignment="1" applyProtection="1">
      <alignment horizontal="center" vertical="center"/>
      <protection locked="0"/>
    </xf>
    <xf numFmtId="4" fontId="17" fillId="0" borderId="1" xfId="2" applyNumberFormat="1" applyFont="1" applyFill="1" applyBorder="1" applyAlignment="1" applyProtection="1">
      <alignment horizontal="center" vertical="top"/>
      <protection locked="0"/>
    </xf>
    <xf numFmtId="4" fontId="17" fillId="4" borderId="9" xfId="2" applyNumberFormat="1" applyFont="1" applyFill="1" applyBorder="1" applyAlignment="1" applyProtection="1">
      <alignment horizontal="center" vertical="top"/>
      <protection locked="0"/>
    </xf>
    <xf numFmtId="0" fontId="17" fillId="0" borderId="1" xfId="2" applyFont="1" applyFill="1" applyBorder="1" applyAlignment="1" applyProtection="1">
      <alignment horizontal="left" vertical="center" wrapText="1"/>
    </xf>
    <xf numFmtId="0" fontId="17" fillId="0" borderId="1" xfId="2" applyFont="1" applyFill="1" applyBorder="1" applyAlignment="1" applyProtection="1">
      <alignment horizontal="center" vertical="top" wrapText="1"/>
    </xf>
    <xf numFmtId="0" fontId="17" fillId="4" borderId="9" xfId="2" applyFont="1" applyFill="1" applyBorder="1" applyAlignment="1" applyProtection="1">
      <alignment vertical="center" wrapText="1"/>
    </xf>
    <xf numFmtId="0" fontId="17" fillId="4" borderId="7" xfId="2" applyFont="1" applyFill="1" applyBorder="1" applyAlignment="1" applyProtection="1">
      <alignment vertical="center" wrapText="1"/>
    </xf>
    <xf numFmtId="0" fontId="17" fillId="4" borderId="8" xfId="2" applyFont="1" applyFill="1" applyBorder="1" applyAlignment="1" applyProtection="1">
      <alignment vertical="center" wrapText="1"/>
    </xf>
    <xf numFmtId="0" fontId="17" fillId="0" borderId="0" xfId="2" applyFont="1" applyProtection="1"/>
    <xf numFmtId="0" fontId="20" fillId="0" borderId="0" xfId="2" applyFont="1" applyBorder="1" applyAlignment="1" applyProtection="1">
      <alignment horizontal="center" vertical="justify"/>
    </xf>
    <xf numFmtId="0" fontId="20" fillId="0" borderId="0" xfId="2" applyFont="1" applyBorder="1" applyAlignment="1" applyProtection="1">
      <alignment vertical="justify"/>
    </xf>
    <xf numFmtId="0" fontId="17" fillId="0" borderId="0" xfId="2" applyFont="1" applyBorder="1" applyProtection="1"/>
    <xf numFmtId="0" fontId="17" fillId="0" borderId="0" xfId="2" applyFont="1" applyFill="1" applyAlignment="1" applyProtection="1">
      <alignment horizontal="center" wrapText="1"/>
    </xf>
    <xf numFmtId="0" fontId="17" fillId="0" borderId="0" xfId="2" applyFont="1" applyAlignment="1" applyProtection="1">
      <alignment horizontal="center" wrapText="1"/>
    </xf>
    <xf numFmtId="0" fontId="17" fillId="0" borderId="0" xfId="2" applyFont="1" applyAlignment="1" applyProtection="1">
      <alignment horizontal="center" vertical="center" wrapText="1"/>
    </xf>
    <xf numFmtId="4" fontId="6" fillId="0" borderId="0" xfId="1" applyNumberFormat="1" applyFont="1" applyBorder="1" applyProtection="1"/>
    <xf numFmtId="4" fontId="21" fillId="0" borderId="0" xfId="2" applyNumberFormat="1" applyFont="1" applyProtection="1"/>
    <xf numFmtId="4" fontId="21" fillId="0" borderId="0" xfId="2" applyNumberFormat="1" applyFont="1" applyAlignment="1" applyProtection="1">
      <alignment horizontal="center" vertical="top"/>
    </xf>
    <xf numFmtId="0" fontId="17" fillId="0" borderId="0" xfId="2" applyFont="1" applyAlignment="1" applyProtection="1">
      <alignment horizontal="center" vertical="top"/>
    </xf>
    <xf numFmtId="0" fontId="17" fillId="0" borderId="0" xfId="2" applyFont="1" applyFill="1" applyProtection="1"/>
    <xf numFmtId="4" fontId="17" fillId="0" borderId="0" xfId="2" applyNumberFormat="1" applyFont="1" applyProtection="1"/>
    <xf numFmtId="0" fontId="17" fillId="0" borderId="0" xfId="2" applyFont="1" applyAlignment="1" applyProtection="1">
      <alignment horizontal="center" vertical="center"/>
    </xf>
    <xf numFmtId="0" fontId="6" fillId="0" borderId="0" xfId="1" applyFont="1" applyAlignment="1" applyProtection="1">
      <alignment horizontal="center"/>
    </xf>
    <xf numFmtId="49" fontId="6" fillId="0" borderId="0" xfId="1" applyNumberFormat="1" applyFont="1" applyAlignment="1" applyProtection="1">
      <alignment horizontal="center"/>
    </xf>
    <xf numFmtId="0" fontId="6" fillId="0" borderId="0" xfId="1" applyFont="1" applyBorder="1" applyAlignment="1" applyProtection="1">
      <alignment horizontal="center"/>
    </xf>
    <xf numFmtId="0" fontId="17" fillId="4" borderId="1" xfId="2" applyFont="1" applyFill="1" applyBorder="1" applyAlignment="1" applyProtection="1">
      <alignment horizontal="center" vertical="center" wrapText="1"/>
    </xf>
    <xf numFmtId="0" fontId="6" fillId="0" borderId="0" xfId="1" applyFont="1" applyAlignment="1" applyProtection="1">
      <alignment horizontal="left"/>
    </xf>
    <xf numFmtId="0" fontId="20" fillId="0" borderId="0" xfId="2" applyFont="1" applyBorder="1" applyAlignment="1" applyProtection="1">
      <alignment horizontal="center" vertical="justify"/>
    </xf>
    <xf numFmtId="4" fontId="17" fillId="5" borderId="13" xfId="5" applyNumberFormat="1" applyFont="1" applyFill="1" applyBorder="1" applyAlignment="1" applyProtection="1">
      <alignment horizontal="center" vertical="center"/>
    </xf>
    <xf numFmtId="4" fontId="17" fillId="5" borderId="1" xfId="2" applyNumberFormat="1" applyFont="1" applyFill="1" applyBorder="1" applyAlignment="1" applyProtection="1">
      <alignment horizontal="center" vertical="top"/>
    </xf>
    <xf numFmtId="4" fontId="17" fillId="5" borderId="9" xfId="2" applyNumberFormat="1" applyFont="1" applyFill="1" applyBorder="1" applyAlignment="1" applyProtection="1">
      <alignment horizontal="center" vertical="top"/>
    </xf>
    <xf numFmtId="0" fontId="6" fillId="0" borderId="0" xfId="1" applyFont="1" applyAlignment="1" applyProtection="1">
      <alignment horizontal="center"/>
    </xf>
    <xf numFmtId="49" fontId="6" fillId="0" borderId="0" xfId="1" applyNumberFormat="1" applyFont="1" applyAlignment="1" applyProtection="1">
      <alignment horizontal="center"/>
    </xf>
    <xf numFmtId="0" fontId="6" fillId="0" borderId="0" xfId="1" applyFont="1" applyBorder="1" applyAlignment="1" applyProtection="1">
      <alignment horizontal="center"/>
    </xf>
    <xf numFmtId="0" fontId="17" fillId="4" borderId="1" xfId="2" applyFont="1" applyFill="1" applyBorder="1" applyAlignment="1" applyProtection="1">
      <alignment horizontal="center" vertical="center" wrapText="1"/>
    </xf>
    <xf numFmtId="0" fontId="20" fillId="0" borderId="0" xfId="2" applyFont="1" applyBorder="1" applyAlignment="1" applyProtection="1">
      <alignment horizontal="center" vertical="justify"/>
    </xf>
    <xf numFmtId="0" fontId="6" fillId="0" borderId="0" xfId="1" applyFont="1" applyAlignment="1" applyProtection="1">
      <alignment horizontal="left"/>
    </xf>
    <xf numFmtId="0" fontId="24" fillId="0" borderId="0" xfId="0" applyFont="1"/>
    <xf numFmtId="0" fontId="24" fillId="0" borderId="0" xfId="0" applyFont="1" applyAlignment="1">
      <alignment horizontal="center"/>
    </xf>
    <xf numFmtId="4" fontId="24" fillId="5" borderId="1" xfId="0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left" wrapText="1" indent="6"/>
    </xf>
    <xf numFmtId="49" fontId="24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left" wrapText="1" indent="2"/>
    </xf>
    <xf numFmtId="4" fontId="25" fillId="5" borderId="1" xfId="0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left" wrapText="1" indent="2"/>
    </xf>
    <xf numFmtId="49" fontId="25" fillId="0" borderId="1" xfId="0" applyNumberFormat="1" applyFont="1" applyBorder="1" applyAlignment="1">
      <alignment horizontal="center"/>
    </xf>
    <xf numFmtId="4" fontId="24" fillId="0" borderId="1" xfId="0" applyNumberFormat="1" applyFont="1" applyBorder="1" applyAlignment="1" applyProtection="1">
      <alignment horizontal="center"/>
      <protection locked="0"/>
    </xf>
    <xf numFmtId="0" fontId="24" fillId="0" borderId="1" xfId="0" applyFont="1" applyBorder="1" applyAlignment="1">
      <alignment horizontal="left" wrapText="1" indent="3"/>
    </xf>
    <xf numFmtId="0" fontId="25" fillId="0" borderId="1" xfId="0" applyFont="1" applyBorder="1" applyAlignment="1">
      <alignment horizontal="left" wrapText="1" indent="1"/>
    </xf>
    <xf numFmtId="4" fontId="24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left" wrapText="1" inden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/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6" fillId="0" borderId="0" xfId="1" applyFont="1" applyBorder="1" applyAlignment="1" applyProtection="1">
      <alignment horizontal="center"/>
    </xf>
    <xf numFmtId="0" fontId="17" fillId="4" borderId="1" xfId="2" applyFont="1" applyFill="1" applyBorder="1" applyAlignment="1" applyProtection="1">
      <alignment horizontal="center" vertical="center" wrapText="1"/>
    </xf>
    <xf numFmtId="0" fontId="20" fillId="0" borderId="0" xfId="2" applyFont="1" applyBorder="1" applyAlignment="1" applyProtection="1">
      <alignment horizontal="center" vertical="justify"/>
    </xf>
    <xf numFmtId="4" fontId="17" fillId="0" borderId="13" xfId="5" applyNumberFormat="1" applyFont="1" applyFill="1" applyBorder="1" applyAlignment="1" applyProtection="1">
      <alignment horizontal="center" vertical="center"/>
    </xf>
    <xf numFmtId="4" fontId="17" fillId="0" borderId="1" xfId="2" applyNumberFormat="1" applyFont="1" applyFill="1" applyBorder="1" applyAlignment="1" applyProtection="1">
      <alignment horizontal="center" vertical="top"/>
    </xf>
    <xf numFmtId="4" fontId="17" fillId="4" borderId="9" xfId="2" applyNumberFormat="1" applyFont="1" applyFill="1" applyBorder="1" applyAlignment="1" applyProtection="1">
      <alignment horizontal="center" vertical="top"/>
    </xf>
    <xf numFmtId="0" fontId="6" fillId="0" borderId="0" xfId="1" applyFont="1" applyBorder="1" applyAlignment="1" applyProtection="1">
      <alignment horizontal="center"/>
    </xf>
    <xf numFmtId="0" fontId="17" fillId="4" borderId="1" xfId="2" applyFont="1" applyFill="1" applyBorder="1" applyAlignment="1" applyProtection="1">
      <alignment horizontal="center" vertical="center" wrapText="1"/>
    </xf>
    <xf numFmtId="0" fontId="20" fillId="0" borderId="0" xfId="2" applyFont="1" applyBorder="1" applyAlignment="1" applyProtection="1">
      <alignment horizontal="center" vertical="justify"/>
    </xf>
    <xf numFmtId="0" fontId="6" fillId="0" borderId="0" xfId="1" applyFont="1" applyBorder="1" applyAlignment="1" applyProtection="1">
      <alignment horizontal="center"/>
    </xf>
    <xf numFmtId="0" fontId="17" fillId="4" borderId="1" xfId="2" applyFont="1" applyFill="1" applyBorder="1" applyAlignment="1" applyProtection="1">
      <alignment horizontal="center" vertical="center" wrapText="1"/>
    </xf>
    <xf numFmtId="0" fontId="20" fillId="0" borderId="0" xfId="2" applyFont="1" applyBorder="1" applyAlignment="1" applyProtection="1">
      <alignment horizontal="center" vertical="justify"/>
    </xf>
    <xf numFmtId="0" fontId="4" fillId="0" borderId="0" xfId="0" applyFont="1" applyAlignment="1">
      <alignment horizontal="center"/>
    </xf>
    <xf numFmtId="0" fontId="3" fillId="2" borderId="8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0" fillId="3" borderId="0" xfId="0" applyFont="1" applyFill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1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8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2" borderId="9" xfId="0" applyFont="1" applyFill="1" applyBorder="1" applyAlignment="1">
      <alignment horizontal="left"/>
    </xf>
    <xf numFmtId="0" fontId="0" fillId="2" borderId="8" xfId="0" applyFont="1" applyFill="1" applyBorder="1" applyAlignment="1">
      <alignment horizontal="left" wrapText="1"/>
    </xf>
    <xf numFmtId="0" fontId="0" fillId="2" borderId="7" xfId="0" applyFont="1" applyFill="1" applyBorder="1" applyAlignment="1">
      <alignment horizontal="left" wrapText="1"/>
    </xf>
    <xf numFmtId="0" fontId="0" fillId="2" borderId="9" xfId="0" applyFont="1" applyFill="1" applyBorder="1" applyAlignment="1">
      <alignment horizontal="left" wrapText="1"/>
    </xf>
    <xf numFmtId="0" fontId="6" fillId="0" borderId="6" xfId="1" applyFont="1" applyBorder="1" applyAlignment="1" applyProtection="1">
      <alignment horizontal="center"/>
    </xf>
    <xf numFmtId="49" fontId="8" fillId="0" borderId="7" xfId="1" applyNumberFormat="1" applyFont="1" applyBorder="1" applyAlignment="1" applyProtection="1">
      <alignment horizontal="left" vertical="center"/>
    </xf>
    <xf numFmtId="49" fontId="8" fillId="0" borderId="9" xfId="1" applyNumberFormat="1" applyFont="1" applyBorder="1" applyAlignment="1" applyProtection="1">
      <alignment horizontal="left" vertical="center"/>
    </xf>
    <xf numFmtId="0" fontId="8" fillId="0" borderId="0" xfId="1" applyNumberFormat="1" applyFont="1" applyFill="1" applyBorder="1" applyAlignment="1" applyProtection="1">
      <alignment horizontal="left" wrapText="1"/>
    </xf>
    <xf numFmtId="0" fontId="6" fillId="0" borderId="6" xfId="1" applyNumberFormat="1" applyFont="1" applyBorder="1" applyAlignment="1" applyProtection="1">
      <alignment horizontal="center" wrapText="1"/>
    </xf>
    <xf numFmtId="0" fontId="9" fillId="0" borderId="0" xfId="1" applyNumberFormat="1" applyFont="1" applyFill="1" applyBorder="1" applyAlignment="1" applyProtection="1">
      <alignment horizontal="left"/>
    </xf>
    <xf numFmtId="0" fontId="6" fillId="0" borderId="6" xfId="1" applyNumberFormat="1" applyFont="1" applyBorder="1" applyAlignment="1" applyProtection="1">
      <alignment horizontal="center"/>
    </xf>
    <xf numFmtId="0" fontId="9" fillId="0" borderId="0" xfId="1" applyNumberFormat="1" applyFont="1" applyBorder="1" applyAlignment="1" applyProtection="1">
      <alignment horizontal="left" wrapText="1"/>
    </xf>
    <xf numFmtId="0" fontId="12" fillId="0" borderId="0" xfId="1" applyNumberFormat="1" applyFont="1" applyAlignment="1" applyProtection="1">
      <alignment horizontal="center" vertical="center" wrapText="1"/>
    </xf>
    <xf numFmtId="49" fontId="8" fillId="0" borderId="8" xfId="1" applyNumberFormat="1" applyFont="1" applyBorder="1" applyAlignment="1" applyProtection="1">
      <alignment horizontal="left" vertical="center"/>
    </xf>
    <xf numFmtId="49" fontId="8" fillId="0" borderId="12" xfId="1" applyNumberFormat="1" applyFont="1" applyBorder="1" applyAlignment="1" applyProtection="1">
      <alignment horizontal="left" vertical="center"/>
    </xf>
    <xf numFmtId="49" fontId="8" fillId="0" borderId="6" xfId="1" applyNumberFormat="1" applyFont="1" applyBorder="1" applyAlignment="1" applyProtection="1">
      <alignment horizontal="left" vertical="center"/>
    </xf>
    <xf numFmtId="0" fontId="12" fillId="0" borderId="0" xfId="1" applyNumberFormat="1" applyFont="1" applyAlignment="1" applyProtection="1">
      <alignment horizontal="center" vertical="center" shrinkToFit="1"/>
    </xf>
    <xf numFmtId="0" fontId="6" fillId="0" borderId="6" xfId="1" applyFont="1" applyBorder="1" applyAlignment="1" applyProtection="1">
      <alignment horizontal="left" vertical="center"/>
    </xf>
    <xf numFmtId="0" fontId="6" fillId="0" borderId="5" xfId="1" applyFont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/>
    </xf>
    <xf numFmtId="0" fontId="8" fillId="0" borderId="0" xfId="1" applyFont="1" applyBorder="1" applyAlignment="1" applyProtection="1">
      <alignment horizontal="center"/>
    </xf>
    <xf numFmtId="49" fontId="8" fillId="0" borderId="6" xfId="1" applyNumberFormat="1" applyFont="1" applyBorder="1" applyAlignment="1" applyProtection="1">
      <alignment horizontal="left"/>
    </xf>
    <xf numFmtId="0" fontId="9" fillId="0" borderId="0" xfId="1" applyNumberFormat="1" applyFont="1" applyBorder="1" applyAlignment="1" applyProtection="1">
      <alignment horizontal="left" vertical="top"/>
    </xf>
    <xf numFmtId="0" fontId="6" fillId="0" borderId="0" xfId="1" applyNumberFormat="1" applyFont="1" applyAlignment="1" applyProtection="1">
      <alignment horizontal="center" vertical="center" wrapText="1"/>
    </xf>
    <xf numFmtId="49" fontId="6" fillId="0" borderId="0" xfId="1" applyNumberFormat="1" applyFont="1" applyAlignment="1" applyProtection="1">
      <alignment horizontal="center"/>
    </xf>
    <xf numFmtId="49" fontId="8" fillId="0" borderId="8" xfId="1" applyNumberFormat="1" applyFont="1" applyBorder="1" applyAlignment="1" applyProtection="1">
      <alignment horizontal="center"/>
    </xf>
    <xf numFmtId="49" fontId="8" fillId="0" borderId="7" xfId="1" applyNumberFormat="1" applyFont="1" applyBorder="1" applyAlignment="1" applyProtection="1">
      <alignment horizontal="center"/>
    </xf>
    <xf numFmtId="49" fontId="8" fillId="0" borderId="9" xfId="1" applyNumberFormat="1" applyFont="1" applyBorder="1" applyAlignment="1" applyProtection="1">
      <alignment horizontal="center"/>
    </xf>
    <xf numFmtId="49" fontId="9" fillId="0" borderId="0" xfId="1" applyNumberFormat="1" applyFont="1" applyFill="1" applyBorder="1" applyAlignment="1" applyProtection="1">
      <alignment horizontal="center"/>
      <protection locked="0"/>
    </xf>
    <xf numFmtId="49" fontId="8" fillId="0" borderId="6" xfId="1" applyNumberFormat="1" applyFont="1" applyBorder="1" applyAlignment="1" applyProtection="1">
      <alignment horizontal="center"/>
    </xf>
    <xf numFmtId="49" fontId="8" fillId="0" borderId="8" xfId="1" applyNumberFormat="1" applyFont="1" applyBorder="1" applyAlignment="1" applyProtection="1">
      <alignment horizontal="center" vertical="top" wrapText="1"/>
    </xf>
    <xf numFmtId="49" fontId="8" fillId="0" borderId="7" xfId="1" applyNumberFormat="1" applyFont="1" applyBorder="1" applyAlignment="1" applyProtection="1">
      <alignment horizontal="center" vertical="top"/>
    </xf>
    <xf numFmtId="49" fontId="8" fillId="0" borderId="9" xfId="1" applyNumberFormat="1" applyFont="1" applyBorder="1" applyAlignment="1" applyProtection="1">
      <alignment horizontal="center" vertical="top"/>
    </xf>
    <xf numFmtId="0" fontId="6" fillId="0" borderId="0" xfId="1" applyFont="1" applyAlignment="1" applyProtection="1">
      <alignment horizontal="left"/>
    </xf>
    <xf numFmtId="0" fontId="17" fillId="0" borderId="15" xfId="5" applyFont="1" applyFill="1" applyBorder="1" applyAlignment="1" applyProtection="1">
      <alignment horizontal="center" vertical="center" wrapText="1"/>
    </xf>
    <xf numFmtId="0" fontId="17" fillId="0" borderId="14" xfId="5" applyFont="1" applyFill="1" applyBorder="1" applyAlignment="1" applyProtection="1">
      <alignment horizontal="center" vertical="center" wrapText="1"/>
    </xf>
    <xf numFmtId="0" fontId="17" fillId="0" borderId="13" xfId="5" applyFont="1" applyFill="1" applyBorder="1" applyAlignment="1" applyProtection="1">
      <alignment horizontal="center" vertical="center" wrapText="1"/>
    </xf>
    <xf numFmtId="0" fontId="17" fillId="0" borderId="15" xfId="2" applyFont="1" applyFill="1" applyBorder="1" applyAlignment="1" applyProtection="1">
      <alignment horizontal="center" vertical="center" wrapText="1"/>
    </xf>
    <xf numFmtId="0" fontId="17" fillId="0" borderId="14" xfId="2" applyFont="1" applyFill="1" applyBorder="1" applyAlignment="1" applyProtection="1">
      <alignment horizontal="center" vertical="center" wrapText="1"/>
    </xf>
    <xf numFmtId="0" fontId="17" fillId="0" borderId="13" xfId="2" applyFont="1" applyFill="1" applyBorder="1" applyAlignment="1" applyProtection="1">
      <alignment horizontal="center" vertical="center" wrapText="1"/>
    </xf>
    <xf numFmtId="0" fontId="17" fillId="0" borderId="15" xfId="2" applyFont="1" applyFill="1" applyBorder="1" applyAlignment="1" applyProtection="1">
      <alignment horizontal="center" vertical="top" wrapText="1"/>
    </xf>
    <xf numFmtId="0" fontId="17" fillId="0" borderId="13" xfId="2" applyFont="1" applyFill="1" applyBorder="1" applyAlignment="1" applyProtection="1">
      <alignment horizontal="center" vertical="top" wrapText="1"/>
    </xf>
    <xf numFmtId="0" fontId="17" fillId="4" borderId="15" xfId="2" applyFont="1" applyFill="1" applyBorder="1" applyAlignment="1" applyProtection="1">
      <alignment horizontal="center" vertical="center" wrapText="1"/>
    </xf>
    <xf numFmtId="0" fontId="17" fillId="4" borderId="14" xfId="2" applyFont="1" applyFill="1" applyBorder="1" applyAlignment="1" applyProtection="1">
      <alignment horizontal="center" vertical="center" wrapText="1"/>
    </xf>
    <xf numFmtId="0" fontId="17" fillId="4" borderId="13" xfId="2" applyFont="1" applyFill="1" applyBorder="1" applyAlignment="1" applyProtection="1">
      <alignment horizontal="center" vertical="center" wrapText="1"/>
    </xf>
    <xf numFmtId="0" fontId="17" fillId="4" borderId="7" xfId="2" applyFont="1" applyFill="1" applyBorder="1" applyAlignment="1" applyProtection="1">
      <alignment horizontal="center" vertical="center" wrapText="1"/>
    </xf>
    <xf numFmtId="0" fontId="17" fillId="0" borderId="8" xfId="2" applyFont="1" applyFill="1" applyBorder="1" applyAlignment="1" applyProtection="1">
      <alignment horizontal="center" vertical="top" wrapText="1"/>
    </xf>
    <xf numFmtId="0" fontId="17" fillId="0" borderId="9" xfId="2" applyFont="1" applyFill="1" applyBorder="1" applyAlignment="1" applyProtection="1">
      <alignment horizontal="center" vertical="top" wrapText="1"/>
    </xf>
    <xf numFmtId="0" fontId="17" fillId="4" borderId="8" xfId="2" applyFont="1" applyFill="1" applyBorder="1" applyAlignment="1" applyProtection="1">
      <alignment horizontal="center" vertical="center" wrapText="1"/>
    </xf>
    <xf numFmtId="0" fontId="17" fillId="4" borderId="9" xfId="2" applyFont="1" applyFill="1" applyBorder="1" applyAlignment="1" applyProtection="1">
      <alignment horizontal="center" vertical="center" wrapText="1"/>
    </xf>
    <xf numFmtId="0" fontId="16" fillId="0" borderId="0" xfId="2" applyFont="1" applyBorder="1" applyAlignment="1" applyProtection="1">
      <alignment horizontal="center" vertical="center" wrapText="1"/>
    </xf>
    <xf numFmtId="0" fontId="17" fillId="4" borderId="1" xfId="2" applyFont="1" applyFill="1" applyBorder="1" applyAlignment="1" applyProtection="1">
      <alignment horizontal="center" vertical="center" wrapText="1"/>
    </xf>
    <xf numFmtId="0" fontId="17" fillId="4" borderId="15" xfId="2" applyFont="1" applyFill="1" applyBorder="1" applyAlignment="1" applyProtection="1">
      <alignment horizontal="center" vertical="top" wrapText="1"/>
    </xf>
    <xf numFmtId="0" fontId="17" fillId="4" borderId="13" xfId="2" applyFont="1" applyFill="1" applyBorder="1" applyAlignment="1" applyProtection="1">
      <alignment horizontal="center" vertical="top" wrapText="1"/>
    </xf>
    <xf numFmtId="0" fontId="20" fillId="0" borderId="0" xfId="2" applyFont="1" applyBorder="1" applyAlignment="1" applyProtection="1">
      <alignment horizontal="center" vertical="justify"/>
    </xf>
    <xf numFmtId="0" fontId="6" fillId="0" borderId="0" xfId="1" applyFont="1" applyBorder="1" applyAlignment="1" applyProtection="1">
      <alignment horizontal="center"/>
    </xf>
    <xf numFmtId="4" fontId="6" fillId="0" borderId="6" xfId="1" applyNumberFormat="1" applyFont="1" applyBorder="1" applyAlignment="1" applyProtection="1">
      <alignment horizontal="center"/>
      <protection locked="0"/>
    </xf>
    <xf numFmtId="0" fontId="6" fillId="0" borderId="2" xfId="1" applyFont="1" applyBorder="1" applyAlignment="1" applyProtection="1">
      <alignment horizontal="center"/>
    </xf>
    <xf numFmtId="0" fontId="25" fillId="0" borderId="0" xfId="0" applyFont="1" applyAlignment="1">
      <alignment horizontal="center"/>
    </xf>
  </cellXfs>
  <cellStyles count="36">
    <cellStyle name="Акцент1 2" xfId="11"/>
    <cellStyle name="Акцент2 2" xfId="12"/>
    <cellStyle name="Акцент3 2" xfId="13"/>
    <cellStyle name="Акцент4 2" xfId="14"/>
    <cellStyle name="Акцент5 2" xfId="15"/>
    <cellStyle name="Акцент6 2" xfId="16"/>
    <cellStyle name="Ввод  2" xfId="17"/>
    <cellStyle name="Вывод 2" xfId="18"/>
    <cellStyle name="Вычисление 2" xfId="19"/>
    <cellStyle name="Гиперссылка 2" xfId="6"/>
    <cellStyle name="Заголовок 1 2" xfId="20"/>
    <cellStyle name="Заголовок 2 2" xfId="21"/>
    <cellStyle name="Заголовок 3 2" xfId="22"/>
    <cellStyle name="Заголовок 4 2" xfId="23"/>
    <cellStyle name="Итог 2" xfId="24"/>
    <cellStyle name="Контрольная ячейка 2" xfId="25"/>
    <cellStyle name="Название 2" xfId="26"/>
    <cellStyle name="Нейтральный 2" xfId="27"/>
    <cellStyle name="Обычный" xfId="0" builtinId="0"/>
    <cellStyle name="Обычный 2" xfId="1"/>
    <cellStyle name="Обычный 2 2" xfId="5"/>
    <cellStyle name="Обычный 2 3" xfId="7"/>
    <cellStyle name="Обычный 2 4" xfId="3"/>
    <cellStyle name="Обычный 2 5" xfId="4"/>
    <cellStyle name="Обычный 2 6" xfId="28"/>
    <cellStyle name="Обычный 3" xfId="2"/>
    <cellStyle name="Обычный 3 2" xfId="8"/>
    <cellStyle name="Обычный 4" xfId="9"/>
    <cellStyle name="Обычный 4 2" xfId="10"/>
    <cellStyle name="Обычный 5" xfId="29"/>
    <cellStyle name="Плохой 2" xfId="30"/>
    <cellStyle name="Пояснение 2" xfId="31"/>
    <cellStyle name="Примечание 2" xfId="32"/>
    <cellStyle name="Связанная ячейка 2" xfId="33"/>
    <cellStyle name="Текст предупреждения 2" xfId="34"/>
    <cellStyle name="Хороший 2" xfId="3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Q20"/>
  <sheetViews>
    <sheetView workbookViewId="0"/>
  </sheetViews>
  <sheetFormatPr defaultRowHeight="15"/>
  <cols>
    <col min="1" max="1" width="9.140625" customWidth="1"/>
  </cols>
  <sheetData>
    <row r="2" spans="1:17" ht="15.75">
      <c r="B2" s="190" t="s">
        <v>1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</row>
    <row r="4" spans="1:17">
      <c r="A4" s="1">
        <v>1</v>
      </c>
      <c r="B4" s="191" t="s">
        <v>3</v>
      </c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3"/>
    </row>
    <row r="5" spans="1:17">
      <c r="A5" s="1"/>
      <c r="B5" s="199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"/>
      <c r="N5" s="2"/>
      <c r="O5" s="2"/>
      <c r="P5" s="2"/>
      <c r="Q5" s="3"/>
    </row>
    <row r="6" spans="1:17">
      <c r="A6" s="1">
        <v>2</v>
      </c>
      <c r="B6" s="201" t="s">
        <v>11</v>
      </c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3"/>
    </row>
    <row r="7" spans="1:17">
      <c r="A7" s="6"/>
      <c r="B7" s="204" t="s">
        <v>5</v>
      </c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4"/>
    </row>
    <row r="8" spans="1:17">
      <c r="A8" s="6"/>
      <c r="B8" s="204" t="s">
        <v>6</v>
      </c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4"/>
    </row>
    <row r="9" spans="1:17">
      <c r="A9" s="7"/>
      <c r="B9" s="197" t="s">
        <v>7</v>
      </c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5"/>
    </row>
    <row r="10" spans="1:17">
      <c r="A10" s="8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1"/>
    </row>
    <row r="11" spans="1:17">
      <c r="A11" s="8">
        <v>3</v>
      </c>
      <c r="B11" s="191" t="s">
        <v>12</v>
      </c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3"/>
    </row>
    <row r="12" spans="1:17">
      <c r="A12" s="8"/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4"/>
    </row>
    <row r="13" spans="1:17">
      <c r="A13" s="8">
        <v>4</v>
      </c>
      <c r="B13" s="191" t="s">
        <v>13</v>
      </c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3"/>
    </row>
    <row r="14" spans="1:17">
      <c r="A14" s="8"/>
      <c r="B14" s="206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8"/>
    </row>
    <row r="15" spans="1:17">
      <c r="A15" s="1">
        <v>5</v>
      </c>
      <c r="B15" s="195" t="s">
        <v>4</v>
      </c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4"/>
    </row>
    <row r="16" spans="1:17">
      <c r="B16" s="197" t="s">
        <v>2</v>
      </c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5"/>
    </row>
    <row r="17" spans="1:17">
      <c r="A17" s="1">
        <v>6</v>
      </c>
      <c r="B17" s="206" t="s">
        <v>8</v>
      </c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8"/>
    </row>
    <row r="18" spans="1:17" ht="57" customHeight="1">
      <c r="A18" s="1"/>
      <c r="B18" s="209" t="s">
        <v>9</v>
      </c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1"/>
    </row>
    <row r="19" spans="1:17">
      <c r="A19" s="1"/>
      <c r="B19" s="199" t="s">
        <v>10</v>
      </c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"/>
      <c r="N19" s="2"/>
      <c r="O19" s="2"/>
      <c r="P19" s="2"/>
      <c r="Q19" s="3"/>
    </row>
    <row r="20" spans="1:17">
      <c r="B20" s="194" t="s">
        <v>0</v>
      </c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</row>
  </sheetData>
  <mergeCells count="16">
    <mergeCell ref="B2:Q2"/>
    <mergeCell ref="B4:Q4"/>
    <mergeCell ref="B20:N20"/>
    <mergeCell ref="B15:P15"/>
    <mergeCell ref="B16:P16"/>
    <mergeCell ref="B5:L5"/>
    <mergeCell ref="B6:Q6"/>
    <mergeCell ref="B7:P7"/>
    <mergeCell ref="B8:P8"/>
    <mergeCell ref="B9:P9"/>
    <mergeCell ref="B17:Q17"/>
    <mergeCell ref="B19:L19"/>
    <mergeCell ref="B18:Q18"/>
    <mergeCell ref="B11:Q11"/>
    <mergeCell ref="B13:Q13"/>
    <mergeCell ref="B14:Q1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workbookViewId="0">
      <selection sqref="A1:C1"/>
    </sheetView>
  </sheetViews>
  <sheetFormatPr defaultRowHeight="15"/>
  <cols>
    <col min="1" max="1" width="8.42578125" style="14" customWidth="1"/>
    <col min="2" max="2" width="25" style="14" customWidth="1"/>
    <col min="3" max="3" width="16.5703125" style="14" customWidth="1"/>
    <col min="4" max="4" width="6.7109375" style="14" customWidth="1"/>
    <col min="5" max="6" width="8.42578125" style="15" customWidth="1"/>
    <col min="7" max="7" width="17.28515625" style="14" customWidth="1"/>
    <col min="8" max="8" width="17.42578125" style="14" customWidth="1"/>
    <col min="9" max="16384" width="9.140625" style="14"/>
  </cols>
  <sheetData>
    <row r="1" spans="1:8">
      <c r="A1" s="227" t="s">
        <v>45</v>
      </c>
      <c r="B1" s="227"/>
      <c r="C1" s="227"/>
      <c r="D1" s="52"/>
      <c r="E1" s="232"/>
      <c r="F1" s="232"/>
      <c r="G1" s="232"/>
      <c r="H1" s="232"/>
    </row>
    <row r="2" spans="1:8" ht="27.75" customHeight="1">
      <c r="E2" s="238" t="s">
        <v>44</v>
      </c>
      <c r="F2" s="239"/>
      <c r="G2" s="239"/>
      <c r="H2" s="240"/>
    </row>
    <row r="3" spans="1:8" ht="28.5" customHeight="1">
      <c r="A3" s="212"/>
      <c r="B3" s="212"/>
      <c r="C3" s="212"/>
      <c r="D3" s="52"/>
      <c r="E3" s="233" t="s">
        <v>43</v>
      </c>
      <c r="F3" s="234"/>
      <c r="G3" s="234"/>
      <c r="H3" s="235"/>
    </row>
    <row r="4" spans="1:8">
      <c r="A4" s="237" t="s">
        <v>42</v>
      </c>
      <c r="B4" s="237"/>
      <c r="C4" s="237"/>
      <c r="D4" s="51"/>
      <c r="E4" s="221" t="s">
        <v>41</v>
      </c>
      <c r="F4" s="213"/>
      <c r="G4" s="213" t="s">
        <v>40</v>
      </c>
      <c r="H4" s="214"/>
    </row>
    <row r="5" spans="1:8" ht="22.5" customHeight="1">
      <c r="A5" s="212"/>
      <c r="B5" s="212"/>
      <c r="C5" s="212"/>
      <c r="D5" s="50"/>
      <c r="E5" s="221" t="s">
        <v>39</v>
      </c>
      <c r="F5" s="213"/>
      <c r="G5" s="213" t="s">
        <v>38</v>
      </c>
      <c r="H5" s="214"/>
    </row>
    <row r="6" spans="1:8">
      <c r="A6" s="49" t="s">
        <v>37</v>
      </c>
      <c r="B6" s="228" t="s">
        <v>36</v>
      </c>
      <c r="C6" s="228"/>
      <c r="D6" s="228"/>
      <c r="E6" s="222" t="s">
        <v>35</v>
      </c>
      <c r="F6" s="223"/>
      <c r="G6" s="225" t="s">
        <v>34</v>
      </c>
      <c r="H6" s="226"/>
    </row>
    <row r="7" spans="1:8">
      <c r="A7" s="49"/>
      <c r="B7" s="45"/>
      <c r="C7" s="45"/>
      <c r="D7" s="45"/>
      <c r="E7" s="49"/>
      <c r="F7" s="49"/>
      <c r="G7" s="45"/>
      <c r="H7" s="45"/>
    </row>
    <row r="8" spans="1:8">
      <c r="A8" s="229" t="s">
        <v>33</v>
      </c>
      <c r="B8" s="229"/>
      <c r="C8" s="45"/>
      <c r="D8" s="45"/>
      <c r="E8" s="48"/>
      <c r="F8" s="48"/>
      <c r="G8" s="48"/>
      <c r="H8" s="45"/>
    </row>
    <row r="9" spans="1:8">
      <c r="A9" s="47"/>
      <c r="B9" s="47"/>
      <c r="C9" s="45"/>
      <c r="D9" s="45"/>
      <c r="E9" s="46"/>
      <c r="F9" s="46"/>
      <c r="G9" s="46"/>
      <c r="H9" s="45"/>
    </row>
    <row r="11" spans="1:8" s="16" customFormat="1" ht="15.75" customHeight="1">
      <c r="B11" s="220" t="s">
        <v>32</v>
      </c>
      <c r="C11" s="220"/>
      <c r="D11" s="220"/>
      <c r="E11" s="220"/>
      <c r="F11" s="220"/>
      <c r="G11" s="220"/>
      <c r="H11" s="41"/>
    </row>
    <row r="12" spans="1:8" s="16" customFormat="1" ht="15.75" customHeight="1">
      <c r="B12" s="224" t="s">
        <v>31</v>
      </c>
      <c r="C12" s="224"/>
      <c r="D12" s="224"/>
      <c r="E12" s="224"/>
      <c r="F12" s="224"/>
      <c r="G12" s="224"/>
    </row>
    <row r="13" spans="1:8" s="16" customFormat="1" ht="15.75" customHeight="1">
      <c r="B13" s="44"/>
      <c r="C13" s="43"/>
      <c r="D13" s="43"/>
      <c r="E13" s="43"/>
      <c r="F13" s="43"/>
      <c r="G13" s="43"/>
      <c r="H13" s="41"/>
    </row>
    <row r="14" spans="1:8" s="16" customFormat="1" ht="15.75" customHeight="1">
      <c r="B14" s="42"/>
      <c r="C14" s="236" t="s">
        <v>47</v>
      </c>
      <c r="D14" s="236"/>
      <c r="E14" s="236"/>
      <c r="F14" s="236"/>
      <c r="G14" s="41"/>
      <c r="H14" s="41"/>
    </row>
    <row r="15" spans="1:8" s="16" customFormat="1">
      <c r="B15" s="34"/>
      <c r="C15" s="34"/>
      <c r="D15" s="34"/>
      <c r="E15" s="34"/>
      <c r="F15" s="34"/>
      <c r="H15" s="40" t="s">
        <v>30</v>
      </c>
    </row>
    <row r="16" spans="1:8" s="16" customFormat="1">
      <c r="B16" s="39"/>
      <c r="C16" s="39"/>
      <c r="D16" s="39"/>
      <c r="E16" s="39"/>
      <c r="F16" s="39"/>
      <c r="G16" s="38" t="s">
        <v>29</v>
      </c>
      <c r="H16" s="53">
        <v>43851</v>
      </c>
    </row>
    <row r="17" spans="1:8" s="16" customFormat="1">
      <c r="C17" s="37"/>
      <c r="D17" s="37"/>
      <c r="E17" s="36"/>
      <c r="F17" s="36"/>
      <c r="G17" s="33" t="s">
        <v>25</v>
      </c>
      <c r="H17" s="35"/>
    </row>
    <row r="18" spans="1:8" s="16" customFormat="1">
      <c r="B18" s="34"/>
      <c r="C18" s="34"/>
      <c r="D18" s="34"/>
      <c r="E18" s="34"/>
      <c r="F18" s="34"/>
      <c r="G18" s="18" t="s">
        <v>28</v>
      </c>
      <c r="H18" s="32" t="s">
        <v>27</v>
      </c>
    </row>
    <row r="19" spans="1:8" s="31" customFormat="1" ht="14.1" customHeight="1">
      <c r="A19" s="215" t="s">
        <v>26</v>
      </c>
      <c r="B19" s="215"/>
      <c r="C19" s="231"/>
      <c r="D19" s="231"/>
      <c r="E19" s="231"/>
      <c r="F19" s="231"/>
      <c r="G19" s="33" t="s">
        <v>25</v>
      </c>
      <c r="H19" s="32"/>
    </row>
    <row r="20" spans="1:8" s="16" customFormat="1">
      <c r="A20" s="215" t="s">
        <v>24</v>
      </c>
      <c r="B20" s="215"/>
      <c r="C20" s="231"/>
      <c r="D20" s="231"/>
      <c r="E20" s="231"/>
      <c r="F20" s="231"/>
      <c r="G20" s="30" t="s">
        <v>23</v>
      </c>
      <c r="H20" s="29">
        <v>34571272</v>
      </c>
    </row>
    <row r="21" spans="1:8" s="16" customFormat="1">
      <c r="A21" s="215" t="s">
        <v>22</v>
      </c>
      <c r="B21" s="215"/>
      <c r="C21" s="231"/>
      <c r="D21" s="231"/>
      <c r="E21" s="231"/>
      <c r="F21" s="231"/>
      <c r="G21" s="28" t="s">
        <v>21</v>
      </c>
      <c r="H21" s="24">
        <v>7711050403</v>
      </c>
    </row>
    <row r="22" spans="1:8" s="16" customFormat="1">
      <c r="A22" s="217"/>
      <c r="B22" s="217"/>
      <c r="C22" s="231"/>
      <c r="D22" s="231"/>
      <c r="E22" s="231"/>
      <c r="F22" s="231"/>
      <c r="G22" s="18" t="s">
        <v>20</v>
      </c>
      <c r="H22" s="24">
        <v>774301001</v>
      </c>
    </row>
    <row r="23" spans="1:8" s="16" customFormat="1">
      <c r="A23" s="217" t="s">
        <v>19</v>
      </c>
      <c r="B23" s="217"/>
      <c r="C23" s="27"/>
      <c r="D23" s="27"/>
      <c r="E23" s="26"/>
      <c r="F23" s="26"/>
      <c r="G23" s="25" t="s">
        <v>18</v>
      </c>
      <c r="H23" s="24">
        <v>383</v>
      </c>
    </row>
    <row r="24" spans="1:8" s="16" customFormat="1" ht="15" customHeight="1">
      <c r="A24" s="23"/>
      <c r="B24" s="23"/>
      <c r="C24" s="22"/>
      <c r="D24" s="22"/>
      <c r="E24" s="22"/>
      <c r="F24" s="22"/>
      <c r="G24" s="22"/>
      <c r="H24" s="21"/>
    </row>
    <row r="25" spans="1:8" s="16" customFormat="1" ht="15" customHeight="1">
      <c r="A25" s="219" t="s">
        <v>17</v>
      </c>
      <c r="B25" s="219"/>
      <c r="C25" s="218" t="s">
        <v>16</v>
      </c>
      <c r="D25" s="218"/>
      <c r="E25" s="218"/>
      <c r="F25" s="218"/>
      <c r="G25" s="218"/>
      <c r="H25" s="218"/>
    </row>
    <row r="26" spans="1:8" s="16" customFormat="1">
      <c r="A26" s="230" t="s">
        <v>15</v>
      </c>
      <c r="B26" s="230"/>
      <c r="C26" s="21"/>
      <c r="D26" s="21"/>
      <c r="E26" s="21"/>
      <c r="F26" s="21"/>
      <c r="G26" s="21"/>
      <c r="H26" s="21"/>
    </row>
    <row r="27" spans="1:8" s="16" customFormat="1">
      <c r="A27" s="19"/>
      <c r="E27" s="19"/>
      <c r="F27" s="19"/>
      <c r="G27" s="18"/>
      <c r="H27" s="17"/>
    </row>
    <row r="28" spans="1:8" s="16" customFormat="1">
      <c r="A28" s="215" t="s">
        <v>14</v>
      </c>
      <c r="B28" s="215"/>
      <c r="C28" s="216" t="s">
        <v>46</v>
      </c>
      <c r="D28" s="216"/>
      <c r="E28" s="216"/>
      <c r="F28" s="216"/>
      <c r="G28" s="216"/>
      <c r="H28" s="216"/>
    </row>
    <row r="29" spans="1:8" s="16" customFormat="1">
      <c r="A29" s="20"/>
      <c r="B29" s="20"/>
      <c r="E29" s="19"/>
      <c r="F29" s="19"/>
      <c r="G29" s="18"/>
      <c r="H29" s="17"/>
    </row>
  </sheetData>
  <mergeCells count="29">
    <mergeCell ref="A1:C1"/>
    <mergeCell ref="A5:C5"/>
    <mergeCell ref="B6:D6"/>
    <mergeCell ref="A8:B8"/>
    <mergeCell ref="A26:B26"/>
    <mergeCell ref="A20:B20"/>
    <mergeCell ref="C19:F22"/>
    <mergeCell ref="E1:H1"/>
    <mergeCell ref="E3:H3"/>
    <mergeCell ref="G5:H5"/>
    <mergeCell ref="A21:B21"/>
    <mergeCell ref="A22:B22"/>
    <mergeCell ref="C14:F14"/>
    <mergeCell ref="A4:C4"/>
    <mergeCell ref="E2:H2"/>
    <mergeCell ref="E4:F4"/>
    <mergeCell ref="A3:C3"/>
    <mergeCell ref="G4:H4"/>
    <mergeCell ref="A28:B28"/>
    <mergeCell ref="C28:H28"/>
    <mergeCell ref="A23:B23"/>
    <mergeCell ref="A19:B19"/>
    <mergeCell ref="C25:H25"/>
    <mergeCell ref="A25:B25"/>
    <mergeCell ref="B11:G11"/>
    <mergeCell ref="E5:F5"/>
    <mergeCell ref="E6:F6"/>
    <mergeCell ref="B12:G12"/>
    <mergeCell ref="G6:H6"/>
  </mergeCells>
  <pageMargins left="0.70866141732283472" right="0.39370078740157483" top="0.74803149606299213" bottom="0.74803149606299213" header="0.31496062992125984" footer="0.31496062992125984"/>
  <pageSetup paperSize="9" scale="84" fitToHeight="0" orientation="portrait" r:id="rId1"/>
  <headerFooter scaleWithDoc="0"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X162"/>
  <sheetViews>
    <sheetView zoomScale="90" zoomScaleNormal="90" workbookViewId="0">
      <pane ySplit="10" topLeftCell="A11" activePane="bottomLeft" state="frozen"/>
      <selection pane="bottomLeft"/>
    </sheetView>
  </sheetViews>
  <sheetFormatPr defaultRowHeight="15"/>
  <cols>
    <col min="1" max="1" width="58.140625" style="14" customWidth="1"/>
    <col min="2" max="2" width="8.140625" style="57" customWidth="1"/>
    <col min="3" max="3" width="13.42578125" style="14" customWidth="1"/>
    <col min="4" max="4" width="10.5703125" style="15" customWidth="1"/>
    <col min="5" max="6" width="17.28515625" style="56" customWidth="1"/>
    <col min="7" max="7" width="17.28515625" style="14" customWidth="1"/>
    <col min="8" max="8" width="22" style="14" customWidth="1"/>
    <col min="9" max="15" width="17.42578125" style="14" customWidth="1"/>
    <col min="16" max="17" width="17.28515625" style="14" customWidth="1"/>
    <col min="18" max="16384" width="9.140625" style="14"/>
  </cols>
  <sheetData>
    <row r="1" spans="1:102" ht="6" customHeight="1">
      <c r="A1" s="125"/>
      <c r="B1" s="138"/>
      <c r="C1" s="137"/>
      <c r="D1" s="125"/>
      <c r="E1" s="136"/>
      <c r="F1" s="136"/>
      <c r="G1" s="125"/>
      <c r="H1" s="135"/>
      <c r="I1" s="135"/>
      <c r="J1" s="134"/>
      <c r="K1" s="134"/>
      <c r="L1" s="134"/>
      <c r="M1" s="133"/>
    </row>
    <row r="2" spans="1:102" ht="15" customHeight="1">
      <c r="A2" s="258" t="s">
        <v>219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113"/>
      <c r="O2" s="132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</row>
    <row r="3" spans="1:102">
      <c r="A3" s="130"/>
      <c r="B3" s="131"/>
      <c r="C3" s="130"/>
      <c r="D3" s="130"/>
      <c r="E3" s="129"/>
      <c r="F3" s="129"/>
      <c r="G3" s="128"/>
      <c r="H3" s="127"/>
      <c r="I3" s="127"/>
      <c r="J3" s="262"/>
      <c r="K3" s="262"/>
      <c r="L3" s="126"/>
      <c r="M3" s="125"/>
      <c r="N3" s="109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</row>
    <row r="4" spans="1:102" ht="15" customHeight="1">
      <c r="A4" s="259" t="s">
        <v>218</v>
      </c>
      <c r="B4" s="259" t="s">
        <v>217</v>
      </c>
      <c r="C4" s="259" t="s">
        <v>216</v>
      </c>
      <c r="D4" s="250" t="s">
        <v>215</v>
      </c>
      <c r="E4" s="245" t="s">
        <v>214</v>
      </c>
      <c r="F4" s="124"/>
      <c r="G4" s="253" t="s">
        <v>213</v>
      </c>
      <c r="H4" s="253"/>
      <c r="I4" s="253"/>
      <c r="J4" s="253"/>
      <c r="K4" s="253"/>
      <c r="L4" s="123"/>
      <c r="M4" s="122"/>
      <c r="N4" s="113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</row>
    <row r="5" spans="1:102" ht="15" customHeight="1">
      <c r="A5" s="259"/>
      <c r="B5" s="259"/>
      <c r="C5" s="259"/>
      <c r="D5" s="251"/>
      <c r="E5" s="246"/>
      <c r="F5" s="245" t="s">
        <v>212</v>
      </c>
      <c r="G5" s="256" t="s">
        <v>211</v>
      </c>
      <c r="H5" s="253"/>
      <c r="I5" s="253"/>
      <c r="J5" s="253"/>
      <c r="K5" s="257"/>
      <c r="L5" s="242" t="s">
        <v>210</v>
      </c>
      <c r="M5" s="242" t="s">
        <v>209</v>
      </c>
      <c r="N5" s="109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</row>
    <row r="6" spans="1:102" ht="105.75" customHeight="1">
      <c r="A6" s="259"/>
      <c r="B6" s="259"/>
      <c r="C6" s="259"/>
      <c r="D6" s="251"/>
      <c r="E6" s="246"/>
      <c r="F6" s="246"/>
      <c r="G6" s="260" t="s">
        <v>208</v>
      </c>
      <c r="H6" s="248" t="s">
        <v>207</v>
      </c>
      <c r="I6" s="248" t="s">
        <v>206</v>
      </c>
      <c r="J6" s="254" t="s">
        <v>205</v>
      </c>
      <c r="K6" s="255"/>
      <c r="L6" s="243"/>
      <c r="M6" s="243"/>
      <c r="N6" s="113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</row>
    <row r="7" spans="1:102" ht="18.75" customHeight="1">
      <c r="A7" s="259"/>
      <c r="B7" s="259"/>
      <c r="C7" s="259"/>
      <c r="D7" s="252"/>
      <c r="E7" s="247"/>
      <c r="F7" s="247"/>
      <c r="G7" s="261"/>
      <c r="H7" s="249"/>
      <c r="I7" s="249"/>
      <c r="J7" s="121" t="s">
        <v>204</v>
      </c>
      <c r="K7" s="121" t="s">
        <v>203</v>
      </c>
      <c r="L7" s="244"/>
      <c r="M7" s="244"/>
      <c r="N7" s="109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</row>
    <row r="8" spans="1:102">
      <c r="A8" s="102">
        <v>1</v>
      </c>
      <c r="B8" s="102">
        <v>2</v>
      </c>
      <c r="C8" s="102">
        <v>3</v>
      </c>
      <c r="D8" s="102">
        <v>4</v>
      </c>
      <c r="E8" s="102">
        <v>5</v>
      </c>
      <c r="F8" s="102">
        <v>6</v>
      </c>
      <c r="G8" s="102">
        <v>7</v>
      </c>
      <c r="H8" s="102">
        <v>8</v>
      </c>
      <c r="I8" s="102">
        <v>9</v>
      </c>
      <c r="J8" s="102">
        <v>10</v>
      </c>
      <c r="K8" s="102">
        <v>11</v>
      </c>
      <c r="L8" s="102">
        <v>12</v>
      </c>
      <c r="M8" s="102">
        <v>13</v>
      </c>
      <c r="N8" s="109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</row>
    <row r="9" spans="1:102">
      <c r="A9" s="120" t="s">
        <v>202</v>
      </c>
      <c r="B9" s="116" t="s">
        <v>201</v>
      </c>
      <c r="C9" s="102" t="s">
        <v>52</v>
      </c>
      <c r="D9" s="102" t="s">
        <v>52</v>
      </c>
      <c r="E9" s="115">
        <f>0+F9+L9+M9</f>
        <v>2215865.4899999998</v>
      </c>
      <c r="F9" s="114">
        <f>0+G9+H9+I9+J9</f>
        <v>2215865.4899999998</v>
      </c>
      <c r="G9" s="119">
        <v>1930008.38</v>
      </c>
      <c r="H9" s="118"/>
      <c r="I9" s="118"/>
      <c r="J9" s="118">
        <v>285857.11</v>
      </c>
      <c r="K9" s="118"/>
      <c r="L9" s="117"/>
      <c r="M9" s="117"/>
      <c r="N9" s="109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</row>
    <row r="10" spans="1:102">
      <c r="A10" s="77" t="s">
        <v>200</v>
      </c>
      <c r="B10" s="116" t="s">
        <v>199</v>
      </c>
      <c r="C10" s="93" t="s">
        <v>52</v>
      </c>
      <c r="D10" s="93" t="s">
        <v>52</v>
      </c>
      <c r="E10" s="115">
        <f>0+ROUND(F10+L10+M10,2)</f>
        <v>0</v>
      </c>
      <c r="F10" s="114">
        <f>0+ROUND(G10+H10+I10+J10,2)</f>
        <v>0</v>
      </c>
      <c r="G10" s="73">
        <f>0+ROUND(G9+G11-G52+G50,2)</f>
        <v>0</v>
      </c>
      <c r="H10" s="73">
        <f>0+ROUND(H9+H11-H52+H50-H149,2)</f>
        <v>0</v>
      </c>
      <c r="I10" s="73">
        <f>0+ROUND(I9+I11-I52-I149,2)</f>
        <v>0</v>
      </c>
      <c r="J10" s="73">
        <f>0+ROUND(J9+J11-J52+J50,2)</f>
        <v>0</v>
      </c>
      <c r="K10" s="73">
        <f>0+ROUND(K9+K11-K52+K50,2)</f>
        <v>0</v>
      </c>
      <c r="L10" s="73">
        <f>0+ROUND(L9+L11-L52,2)</f>
        <v>0</v>
      </c>
      <c r="M10" s="73">
        <f>0+ROUND(M9+M11-M52,2)</f>
        <v>0</v>
      </c>
      <c r="N10" s="113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</row>
    <row r="11" spans="1:102">
      <c r="A11" s="82" t="s">
        <v>198</v>
      </c>
      <c r="B11" s="99" t="s">
        <v>197</v>
      </c>
      <c r="C11" s="112" t="s">
        <v>196</v>
      </c>
      <c r="D11" s="86" t="s">
        <v>52</v>
      </c>
      <c r="E11" s="111">
        <f>0+F11+L11+M11</f>
        <v>37935151.670000002</v>
      </c>
      <c r="F11" s="110">
        <f>0+G11+H11+I11+J11</f>
        <v>37935151.670000002</v>
      </c>
      <c r="G11" s="80">
        <f>0+G16</f>
        <v>18440151.670000002</v>
      </c>
      <c r="H11" s="80">
        <f>0+H38</f>
        <v>0</v>
      </c>
      <c r="I11" s="80">
        <f>0+I38</f>
        <v>0</v>
      </c>
      <c r="J11" s="80">
        <f>0+J12+J16+J23+J28+J38+J42+J145</f>
        <v>19495000</v>
      </c>
      <c r="K11" s="80">
        <f>0+K28+K145</f>
        <v>0</v>
      </c>
      <c r="L11" s="80">
        <f>0+L16</f>
        <v>0</v>
      </c>
      <c r="M11" s="80">
        <f>0+M12+M16+M28+M145</f>
        <v>0</v>
      </c>
      <c r="N11" s="109"/>
    </row>
    <row r="12" spans="1:102" ht="35.25" customHeight="1">
      <c r="A12" s="96" t="s">
        <v>195</v>
      </c>
      <c r="B12" s="99" t="s">
        <v>194</v>
      </c>
      <c r="C12" s="107">
        <v>120</v>
      </c>
      <c r="D12" s="74" t="s">
        <v>52</v>
      </c>
      <c r="E12" s="73">
        <f>0+E13+E14+E15</f>
        <v>1700000</v>
      </c>
      <c r="F12" s="73">
        <f>0+F13+F14+F15</f>
        <v>1700000</v>
      </c>
      <c r="G12" s="108" t="s">
        <v>52</v>
      </c>
      <c r="H12" s="106" t="s">
        <v>52</v>
      </c>
      <c r="I12" s="106" t="s">
        <v>52</v>
      </c>
      <c r="J12" s="73">
        <f>0+J13+J14+J15</f>
        <v>1700000</v>
      </c>
      <c r="K12" s="106" t="s">
        <v>52</v>
      </c>
      <c r="L12" s="106" t="s">
        <v>52</v>
      </c>
      <c r="M12" s="73">
        <f>0+M14+M15</f>
        <v>0</v>
      </c>
    </row>
    <row r="13" spans="1:102" ht="30">
      <c r="A13" s="91" t="s">
        <v>193</v>
      </c>
      <c r="B13" s="99" t="s">
        <v>192</v>
      </c>
      <c r="C13" s="107">
        <v>120</v>
      </c>
      <c r="D13" s="74">
        <v>121</v>
      </c>
      <c r="E13" s="73">
        <f>0+F13</f>
        <v>1700000</v>
      </c>
      <c r="F13" s="73">
        <f>0+J13</f>
        <v>1700000</v>
      </c>
      <c r="G13" s="71" t="s">
        <v>52</v>
      </c>
      <c r="H13" s="71" t="s">
        <v>52</v>
      </c>
      <c r="I13" s="71" t="s">
        <v>52</v>
      </c>
      <c r="J13" s="72">
        <v>1700000</v>
      </c>
      <c r="K13" s="71" t="s">
        <v>52</v>
      </c>
      <c r="L13" s="71" t="s">
        <v>52</v>
      </c>
      <c r="M13" s="71" t="s">
        <v>52</v>
      </c>
    </row>
    <row r="14" spans="1:102">
      <c r="A14" s="91" t="s">
        <v>191</v>
      </c>
      <c r="B14" s="99" t="s">
        <v>190</v>
      </c>
      <c r="C14" s="107">
        <v>120</v>
      </c>
      <c r="D14" s="74">
        <v>124</v>
      </c>
      <c r="E14" s="73">
        <f>0+F14+M14</f>
        <v>0</v>
      </c>
      <c r="F14" s="73">
        <f>0+J14</f>
        <v>0</v>
      </c>
      <c r="G14" s="71" t="s">
        <v>52</v>
      </c>
      <c r="H14" s="71" t="s">
        <v>52</v>
      </c>
      <c r="I14" s="71" t="s">
        <v>52</v>
      </c>
      <c r="J14" s="72"/>
      <c r="K14" s="71" t="s">
        <v>52</v>
      </c>
      <c r="L14" s="71" t="s">
        <v>52</v>
      </c>
      <c r="M14" s="72"/>
    </row>
    <row r="15" spans="1:102" ht="45">
      <c r="A15" s="91" t="s">
        <v>189</v>
      </c>
      <c r="B15" s="99" t="s">
        <v>188</v>
      </c>
      <c r="C15" s="107">
        <v>120</v>
      </c>
      <c r="D15" s="74">
        <v>128</v>
      </c>
      <c r="E15" s="73">
        <f>0+F15+M15</f>
        <v>0</v>
      </c>
      <c r="F15" s="73">
        <f>0+J15</f>
        <v>0</v>
      </c>
      <c r="G15" s="71" t="s">
        <v>52</v>
      </c>
      <c r="H15" s="71" t="s">
        <v>52</v>
      </c>
      <c r="I15" s="71" t="s">
        <v>52</v>
      </c>
      <c r="J15" s="72"/>
      <c r="K15" s="71" t="s">
        <v>52</v>
      </c>
      <c r="L15" s="71" t="s">
        <v>52</v>
      </c>
      <c r="M15" s="72"/>
    </row>
    <row r="16" spans="1:102" s="64" customFormat="1" ht="30">
      <c r="A16" s="96" t="s">
        <v>187</v>
      </c>
      <c r="B16" s="99" t="s">
        <v>186</v>
      </c>
      <c r="C16" s="107">
        <v>130</v>
      </c>
      <c r="D16" s="74" t="s">
        <v>52</v>
      </c>
      <c r="E16" s="73">
        <f>0+F16+L16+M16</f>
        <v>36980151.670000002</v>
      </c>
      <c r="F16" s="73">
        <f>0+G16+J16</f>
        <v>36980151.670000002</v>
      </c>
      <c r="G16" s="73">
        <f>0+G17</f>
        <v>18440151.670000002</v>
      </c>
      <c r="H16" s="106" t="s">
        <v>52</v>
      </c>
      <c r="I16" s="106" t="s">
        <v>52</v>
      </c>
      <c r="J16" s="73">
        <f>0+J17+J18+J21+J22</f>
        <v>18540000</v>
      </c>
      <c r="K16" s="106" t="s">
        <v>52</v>
      </c>
      <c r="L16" s="73">
        <f>0+L17+L18+L21+L22</f>
        <v>0</v>
      </c>
      <c r="M16" s="73">
        <f>0+M18</f>
        <v>0</v>
      </c>
    </row>
    <row r="17" spans="1:13" ht="75">
      <c r="A17" s="91" t="s">
        <v>185</v>
      </c>
      <c r="B17" s="99">
        <v>1210</v>
      </c>
      <c r="C17" s="107">
        <v>130</v>
      </c>
      <c r="D17" s="74">
        <v>131</v>
      </c>
      <c r="E17" s="73">
        <f>0+F17+L17</f>
        <v>18440151.670000002</v>
      </c>
      <c r="F17" s="73">
        <f>0+G17+J17</f>
        <v>18440151.670000002</v>
      </c>
      <c r="G17" s="72">
        <v>18440151.670000002</v>
      </c>
      <c r="H17" s="71" t="s">
        <v>52</v>
      </c>
      <c r="I17" s="71" t="s">
        <v>52</v>
      </c>
      <c r="J17" s="72"/>
      <c r="K17" s="71" t="s">
        <v>52</v>
      </c>
      <c r="L17" s="72"/>
      <c r="M17" s="71" t="s">
        <v>52</v>
      </c>
    </row>
    <row r="18" spans="1:13" ht="30">
      <c r="A18" s="91" t="s">
        <v>184</v>
      </c>
      <c r="B18" s="99">
        <v>1230</v>
      </c>
      <c r="C18" s="107">
        <v>130</v>
      </c>
      <c r="D18" s="74">
        <v>131</v>
      </c>
      <c r="E18" s="73">
        <f>0+F18+L18+M18</f>
        <v>18495000</v>
      </c>
      <c r="F18" s="73">
        <f t="shared" ref="F18:F37" si="0">0+J18</f>
        <v>18495000</v>
      </c>
      <c r="G18" s="106" t="s">
        <v>52</v>
      </c>
      <c r="H18" s="106" t="s">
        <v>52</v>
      </c>
      <c r="I18" s="106" t="s">
        <v>52</v>
      </c>
      <c r="J18" s="73">
        <f>0+J19+J20</f>
        <v>18495000</v>
      </c>
      <c r="K18" s="106" t="s">
        <v>52</v>
      </c>
      <c r="L18" s="73">
        <f>0+L19+L20</f>
        <v>0</v>
      </c>
      <c r="M18" s="73">
        <f>0+M19+M20</f>
        <v>0</v>
      </c>
    </row>
    <row r="19" spans="1:13" ht="30">
      <c r="A19" s="90" t="s">
        <v>183</v>
      </c>
      <c r="B19" s="99" t="s">
        <v>182</v>
      </c>
      <c r="C19" s="107">
        <v>130</v>
      </c>
      <c r="D19" s="74">
        <v>131</v>
      </c>
      <c r="E19" s="73">
        <f>0+F19+L19+M19</f>
        <v>18495000</v>
      </c>
      <c r="F19" s="73">
        <f t="shared" si="0"/>
        <v>18495000</v>
      </c>
      <c r="G19" s="71" t="s">
        <v>52</v>
      </c>
      <c r="H19" s="71" t="s">
        <v>52</v>
      </c>
      <c r="I19" s="71" t="s">
        <v>52</v>
      </c>
      <c r="J19" s="72">
        <v>18495000</v>
      </c>
      <c r="K19" s="71" t="s">
        <v>52</v>
      </c>
      <c r="L19" s="72"/>
      <c r="M19" s="72"/>
    </row>
    <row r="20" spans="1:13" ht="30">
      <c r="A20" s="90" t="s">
        <v>181</v>
      </c>
      <c r="B20" s="99" t="s">
        <v>180</v>
      </c>
      <c r="C20" s="107">
        <v>130</v>
      </c>
      <c r="D20" s="74">
        <v>131</v>
      </c>
      <c r="E20" s="73">
        <f>0+F20+L20+M20</f>
        <v>0</v>
      </c>
      <c r="F20" s="73">
        <f t="shared" si="0"/>
        <v>0</v>
      </c>
      <c r="G20" s="71" t="s">
        <v>52</v>
      </c>
      <c r="H20" s="71" t="s">
        <v>52</v>
      </c>
      <c r="I20" s="71" t="s">
        <v>52</v>
      </c>
      <c r="J20" s="72"/>
      <c r="K20" s="71" t="s">
        <v>52</v>
      </c>
      <c r="L20" s="72"/>
      <c r="M20" s="72"/>
    </row>
    <row r="21" spans="1:13">
      <c r="A21" s="91" t="s">
        <v>179</v>
      </c>
      <c r="B21" s="99" t="s">
        <v>178</v>
      </c>
      <c r="C21" s="107">
        <v>130</v>
      </c>
      <c r="D21" s="74">
        <v>134</v>
      </c>
      <c r="E21" s="73">
        <f>0+F21+L21</f>
        <v>10000</v>
      </c>
      <c r="F21" s="73">
        <f t="shared" si="0"/>
        <v>10000</v>
      </c>
      <c r="G21" s="71" t="s">
        <v>52</v>
      </c>
      <c r="H21" s="71" t="s">
        <v>52</v>
      </c>
      <c r="I21" s="71" t="s">
        <v>52</v>
      </c>
      <c r="J21" s="72">
        <v>10000</v>
      </c>
      <c r="K21" s="71" t="s">
        <v>52</v>
      </c>
      <c r="L21" s="72"/>
      <c r="M21" s="71" t="s">
        <v>52</v>
      </c>
    </row>
    <row r="22" spans="1:13">
      <c r="A22" s="91" t="s">
        <v>177</v>
      </c>
      <c r="B22" s="99">
        <v>1250</v>
      </c>
      <c r="C22" s="74">
        <v>130</v>
      </c>
      <c r="D22" s="74">
        <v>135</v>
      </c>
      <c r="E22" s="73">
        <f>0+F22+L22</f>
        <v>35000</v>
      </c>
      <c r="F22" s="73">
        <f t="shared" si="0"/>
        <v>35000</v>
      </c>
      <c r="G22" s="71" t="s">
        <v>52</v>
      </c>
      <c r="H22" s="71" t="s">
        <v>52</v>
      </c>
      <c r="I22" s="71" t="s">
        <v>52</v>
      </c>
      <c r="J22" s="72">
        <v>35000</v>
      </c>
      <c r="K22" s="71" t="s">
        <v>52</v>
      </c>
      <c r="L22" s="72"/>
      <c r="M22" s="71" t="s">
        <v>52</v>
      </c>
    </row>
    <row r="23" spans="1:13" ht="30">
      <c r="A23" s="96" t="s">
        <v>176</v>
      </c>
      <c r="B23" s="99">
        <v>1300</v>
      </c>
      <c r="C23" s="74">
        <v>140</v>
      </c>
      <c r="D23" s="74" t="s">
        <v>52</v>
      </c>
      <c r="E23" s="73">
        <f>0+F23</f>
        <v>5000</v>
      </c>
      <c r="F23" s="73">
        <f t="shared" si="0"/>
        <v>5000</v>
      </c>
      <c r="G23" s="106" t="s">
        <v>52</v>
      </c>
      <c r="H23" s="106" t="s">
        <v>52</v>
      </c>
      <c r="I23" s="106" t="s">
        <v>52</v>
      </c>
      <c r="J23" s="73">
        <f>0+J24+J25+J26+J27</f>
        <v>5000</v>
      </c>
      <c r="K23" s="106" t="s">
        <v>52</v>
      </c>
      <c r="L23" s="106" t="s">
        <v>52</v>
      </c>
      <c r="M23" s="106" t="s">
        <v>52</v>
      </c>
    </row>
    <row r="24" spans="1:13" ht="45">
      <c r="A24" s="91" t="s">
        <v>175</v>
      </c>
      <c r="B24" s="99">
        <v>1301</v>
      </c>
      <c r="C24" s="74">
        <v>140</v>
      </c>
      <c r="D24" s="74">
        <v>141</v>
      </c>
      <c r="E24" s="73">
        <f>0+F24</f>
        <v>5000</v>
      </c>
      <c r="F24" s="73">
        <f t="shared" si="0"/>
        <v>5000</v>
      </c>
      <c r="G24" s="71" t="s">
        <v>52</v>
      </c>
      <c r="H24" s="71" t="s">
        <v>52</v>
      </c>
      <c r="I24" s="71" t="s">
        <v>52</v>
      </c>
      <c r="J24" s="72">
        <v>5000</v>
      </c>
      <c r="K24" s="71" t="s">
        <v>52</v>
      </c>
      <c r="L24" s="71" t="s">
        <v>52</v>
      </c>
      <c r="M24" s="71" t="s">
        <v>52</v>
      </c>
    </row>
    <row r="25" spans="1:13">
      <c r="A25" s="91" t="s">
        <v>174</v>
      </c>
      <c r="B25" s="99">
        <v>1302</v>
      </c>
      <c r="C25" s="74">
        <v>140</v>
      </c>
      <c r="D25" s="74">
        <v>143</v>
      </c>
      <c r="E25" s="73">
        <f>0+F25</f>
        <v>0</v>
      </c>
      <c r="F25" s="73">
        <f t="shared" si="0"/>
        <v>0</v>
      </c>
      <c r="G25" s="71" t="s">
        <v>52</v>
      </c>
      <c r="H25" s="71" t="s">
        <v>52</v>
      </c>
      <c r="I25" s="71" t="s">
        <v>52</v>
      </c>
      <c r="J25" s="72"/>
      <c r="K25" s="71" t="s">
        <v>52</v>
      </c>
      <c r="L25" s="71" t="s">
        <v>52</v>
      </c>
      <c r="M25" s="71" t="s">
        <v>52</v>
      </c>
    </row>
    <row r="26" spans="1:13" ht="30">
      <c r="A26" s="91" t="s">
        <v>173</v>
      </c>
      <c r="B26" s="99">
        <v>1303</v>
      </c>
      <c r="C26" s="74">
        <v>140</v>
      </c>
      <c r="D26" s="74">
        <v>144</v>
      </c>
      <c r="E26" s="73">
        <f>0+F26</f>
        <v>0</v>
      </c>
      <c r="F26" s="73">
        <f t="shared" si="0"/>
        <v>0</v>
      </c>
      <c r="G26" s="71" t="s">
        <v>52</v>
      </c>
      <c r="H26" s="71" t="s">
        <v>52</v>
      </c>
      <c r="I26" s="71" t="s">
        <v>52</v>
      </c>
      <c r="J26" s="72"/>
      <c r="K26" s="71" t="s">
        <v>52</v>
      </c>
      <c r="L26" s="71" t="s">
        <v>52</v>
      </c>
      <c r="M26" s="71" t="s">
        <v>52</v>
      </c>
    </row>
    <row r="27" spans="1:13">
      <c r="A27" s="91" t="s">
        <v>172</v>
      </c>
      <c r="B27" s="99">
        <v>1304</v>
      </c>
      <c r="C27" s="74">
        <v>140</v>
      </c>
      <c r="D27" s="74">
        <v>145</v>
      </c>
      <c r="E27" s="73">
        <f>0+F27</f>
        <v>0</v>
      </c>
      <c r="F27" s="73">
        <f t="shared" si="0"/>
        <v>0</v>
      </c>
      <c r="G27" s="71" t="s">
        <v>52</v>
      </c>
      <c r="H27" s="71" t="s">
        <v>52</v>
      </c>
      <c r="I27" s="71" t="s">
        <v>52</v>
      </c>
      <c r="J27" s="72"/>
      <c r="K27" s="71" t="s">
        <v>52</v>
      </c>
      <c r="L27" s="71" t="s">
        <v>52</v>
      </c>
      <c r="M27" s="71" t="s">
        <v>52</v>
      </c>
    </row>
    <row r="28" spans="1:13">
      <c r="A28" s="96" t="s">
        <v>171</v>
      </c>
      <c r="B28" s="99" t="s">
        <v>170</v>
      </c>
      <c r="C28" s="74">
        <v>150</v>
      </c>
      <c r="D28" s="74" t="s">
        <v>52</v>
      </c>
      <c r="E28" s="73">
        <f>0+F28+M28</f>
        <v>0</v>
      </c>
      <c r="F28" s="73">
        <f t="shared" si="0"/>
        <v>0</v>
      </c>
      <c r="G28" s="106" t="s">
        <v>52</v>
      </c>
      <c r="H28" s="106" t="s">
        <v>52</v>
      </c>
      <c r="I28" s="106" t="s">
        <v>52</v>
      </c>
      <c r="J28" s="73">
        <f>0+J29+J34+J35+J36+J37</f>
        <v>0</v>
      </c>
      <c r="K28" s="73">
        <f>0+K29</f>
        <v>0</v>
      </c>
      <c r="L28" s="106" t="s">
        <v>52</v>
      </c>
      <c r="M28" s="73">
        <f>0+M36</f>
        <v>0</v>
      </c>
    </row>
    <row r="29" spans="1:13" ht="60">
      <c r="A29" s="91" t="s">
        <v>169</v>
      </c>
      <c r="B29" s="99" t="s">
        <v>168</v>
      </c>
      <c r="C29" s="74">
        <v>150</v>
      </c>
      <c r="D29" s="74">
        <v>152</v>
      </c>
      <c r="E29" s="73">
        <f t="shared" ref="E29:E35" si="1">0+F29</f>
        <v>0</v>
      </c>
      <c r="F29" s="73">
        <f t="shared" si="0"/>
        <v>0</v>
      </c>
      <c r="G29" s="89" t="s">
        <v>52</v>
      </c>
      <c r="H29" s="89" t="s">
        <v>52</v>
      </c>
      <c r="I29" s="89" t="s">
        <v>52</v>
      </c>
      <c r="J29" s="73">
        <f>0+J30+J31</f>
        <v>0</v>
      </c>
      <c r="K29" s="73">
        <f>0+K31</f>
        <v>0</v>
      </c>
      <c r="L29" s="89" t="s">
        <v>52</v>
      </c>
      <c r="M29" s="89" t="s">
        <v>52</v>
      </c>
    </row>
    <row r="30" spans="1:13" ht="45">
      <c r="A30" s="90" t="s">
        <v>167</v>
      </c>
      <c r="B30" s="99" t="s">
        <v>166</v>
      </c>
      <c r="C30" s="74">
        <v>150</v>
      </c>
      <c r="D30" s="74">
        <v>152</v>
      </c>
      <c r="E30" s="73">
        <f t="shared" si="1"/>
        <v>0</v>
      </c>
      <c r="F30" s="73">
        <f t="shared" si="0"/>
        <v>0</v>
      </c>
      <c r="G30" s="71" t="s">
        <v>52</v>
      </c>
      <c r="H30" s="71" t="s">
        <v>52</v>
      </c>
      <c r="I30" s="71" t="s">
        <v>52</v>
      </c>
      <c r="J30" s="72"/>
      <c r="K30" s="71" t="s">
        <v>52</v>
      </c>
      <c r="L30" s="71" t="s">
        <v>52</v>
      </c>
      <c r="M30" s="71" t="s">
        <v>52</v>
      </c>
    </row>
    <row r="31" spans="1:13">
      <c r="A31" s="90" t="s">
        <v>165</v>
      </c>
      <c r="B31" s="99" t="s">
        <v>164</v>
      </c>
      <c r="C31" s="74">
        <v>150</v>
      </c>
      <c r="D31" s="74">
        <v>152</v>
      </c>
      <c r="E31" s="73">
        <f t="shared" si="1"/>
        <v>0</v>
      </c>
      <c r="F31" s="73">
        <f t="shared" si="0"/>
        <v>0</v>
      </c>
      <c r="G31" s="106" t="s">
        <v>52</v>
      </c>
      <c r="H31" s="106" t="s">
        <v>52</v>
      </c>
      <c r="I31" s="106" t="s">
        <v>52</v>
      </c>
      <c r="J31" s="73">
        <f>0+J32+J33</f>
        <v>0</v>
      </c>
      <c r="K31" s="73">
        <f>0+K32</f>
        <v>0</v>
      </c>
      <c r="L31" s="106" t="s">
        <v>52</v>
      </c>
      <c r="M31" s="106" t="s">
        <v>52</v>
      </c>
    </row>
    <row r="32" spans="1:13" ht="30">
      <c r="A32" s="90" t="s">
        <v>163</v>
      </c>
      <c r="B32" s="99">
        <v>14121</v>
      </c>
      <c r="C32" s="74">
        <v>150</v>
      </c>
      <c r="D32" s="74">
        <v>152</v>
      </c>
      <c r="E32" s="73">
        <f t="shared" si="1"/>
        <v>0</v>
      </c>
      <c r="F32" s="73">
        <f t="shared" si="0"/>
        <v>0</v>
      </c>
      <c r="G32" s="71" t="s">
        <v>52</v>
      </c>
      <c r="H32" s="71" t="s">
        <v>52</v>
      </c>
      <c r="I32" s="71" t="s">
        <v>52</v>
      </c>
      <c r="J32" s="72"/>
      <c r="K32" s="72"/>
      <c r="L32" s="71" t="s">
        <v>52</v>
      </c>
      <c r="M32" s="71" t="s">
        <v>52</v>
      </c>
    </row>
    <row r="33" spans="1:13">
      <c r="A33" s="90" t="s">
        <v>162</v>
      </c>
      <c r="B33" s="99">
        <v>14122</v>
      </c>
      <c r="C33" s="74">
        <v>150</v>
      </c>
      <c r="D33" s="74">
        <v>152</v>
      </c>
      <c r="E33" s="73">
        <f t="shared" si="1"/>
        <v>0</v>
      </c>
      <c r="F33" s="73">
        <f t="shared" si="0"/>
        <v>0</v>
      </c>
      <c r="G33" s="71" t="s">
        <v>52</v>
      </c>
      <c r="H33" s="71" t="s">
        <v>52</v>
      </c>
      <c r="I33" s="71" t="s">
        <v>52</v>
      </c>
      <c r="J33" s="72"/>
      <c r="K33" s="71" t="s">
        <v>52</v>
      </c>
      <c r="L33" s="71" t="s">
        <v>52</v>
      </c>
      <c r="M33" s="71" t="s">
        <v>52</v>
      </c>
    </row>
    <row r="34" spans="1:13" ht="45">
      <c r="A34" s="91" t="s">
        <v>161</v>
      </c>
      <c r="B34" s="99" t="s">
        <v>160</v>
      </c>
      <c r="C34" s="74">
        <v>150</v>
      </c>
      <c r="D34" s="74">
        <v>155</v>
      </c>
      <c r="E34" s="73">
        <f t="shared" si="1"/>
        <v>0</v>
      </c>
      <c r="F34" s="73">
        <f t="shared" si="0"/>
        <v>0</v>
      </c>
      <c r="G34" s="71" t="s">
        <v>52</v>
      </c>
      <c r="H34" s="71" t="s">
        <v>52</v>
      </c>
      <c r="I34" s="71" t="s">
        <v>52</v>
      </c>
      <c r="J34" s="72"/>
      <c r="K34" s="71" t="s">
        <v>52</v>
      </c>
      <c r="L34" s="71" t="s">
        <v>52</v>
      </c>
      <c r="M34" s="71" t="s">
        <v>52</v>
      </c>
    </row>
    <row r="35" spans="1:13" ht="30">
      <c r="A35" s="91" t="s">
        <v>159</v>
      </c>
      <c r="B35" s="99" t="s">
        <v>158</v>
      </c>
      <c r="C35" s="74">
        <v>150</v>
      </c>
      <c r="D35" s="74">
        <v>156</v>
      </c>
      <c r="E35" s="73">
        <f t="shared" si="1"/>
        <v>0</v>
      </c>
      <c r="F35" s="73">
        <f t="shared" si="0"/>
        <v>0</v>
      </c>
      <c r="G35" s="71" t="s">
        <v>52</v>
      </c>
      <c r="H35" s="71" t="s">
        <v>52</v>
      </c>
      <c r="I35" s="71" t="s">
        <v>52</v>
      </c>
      <c r="J35" s="72"/>
      <c r="K35" s="71" t="s">
        <v>52</v>
      </c>
      <c r="L35" s="71" t="s">
        <v>52</v>
      </c>
      <c r="M35" s="71" t="s">
        <v>52</v>
      </c>
    </row>
    <row r="36" spans="1:13" ht="30">
      <c r="A36" s="91" t="s">
        <v>157</v>
      </c>
      <c r="B36" s="99" t="s">
        <v>156</v>
      </c>
      <c r="C36" s="74">
        <v>150</v>
      </c>
      <c r="D36" s="74">
        <v>157</v>
      </c>
      <c r="E36" s="73">
        <f>0+F36+M36</f>
        <v>0</v>
      </c>
      <c r="F36" s="73">
        <f t="shared" si="0"/>
        <v>0</v>
      </c>
      <c r="G36" s="71" t="s">
        <v>52</v>
      </c>
      <c r="H36" s="71" t="s">
        <v>52</v>
      </c>
      <c r="I36" s="71" t="s">
        <v>52</v>
      </c>
      <c r="J36" s="72"/>
      <c r="K36" s="71" t="s">
        <v>52</v>
      </c>
      <c r="L36" s="71" t="s">
        <v>52</v>
      </c>
      <c r="M36" s="72"/>
    </row>
    <row r="37" spans="1:13" s="94" customFormat="1">
      <c r="A37" s="91" t="s">
        <v>155</v>
      </c>
      <c r="B37" s="99" t="s">
        <v>154</v>
      </c>
      <c r="C37" s="74">
        <v>150</v>
      </c>
      <c r="D37" s="74">
        <v>158</v>
      </c>
      <c r="E37" s="73">
        <f t="shared" ref="E37:E51" si="2">0+F37</f>
        <v>0</v>
      </c>
      <c r="F37" s="73">
        <f t="shared" si="0"/>
        <v>0</v>
      </c>
      <c r="G37" s="105" t="s">
        <v>52</v>
      </c>
      <c r="H37" s="71" t="s">
        <v>52</v>
      </c>
      <c r="I37" s="71" t="s">
        <v>52</v>
      </c>
      <c r="J37" s="72"/>
      <c r="K37" s="71" t="s">
        <v>52</v>
      </c>
      <c r="L37" s="71" t="s">
        <v>52</v>
      </c>
      <c r="M37" s="71" t="s">
        <v>52</v>
      </c>
    </row>
    <row r="38" spans="1:13" s="104" customFormat="1">
      <c r="A38" s="96" t="s">
        <v>153</v>
      </c>
      <c r="B38" s="99" t="s">
        <v>152</v>
      </c>
      <c r="C38" s="74">
        <v>180</v>
      </c>
      <c r="D38" s="74" t="s">
        <v>52</v>
      </c>
      <c r="E38" s="73">
        <f t="shared" si="2"/>
        <v>0</v>
      </c>
      <c r="F38" s="73">
        <f>0+H38+I38+J38</f>
        <v>0</v>
      </c>
      <c r="G38" s="73" t="s">
        <v>52</v>
      </c>
      <c r="H38" s="73">
        <f>0+H39+H40</f>
        <v>0</v>
      </c>
      <c r="I38" s="73">
        <f>0+I40</f>
        <v>0</v>
      </c>
      <c r="J38" s="73">
        <f>0+J41</f>
        <v>0</v>
      </c>
      <c r="K38" s="73" t="s">
        <v>52</v>
      </c>
      <c r="L38" s="73" t="s">
        <v>52</v>
      </c>
      <c r="M38" s="73" t="s">
        <v>52</v>
      </c>
    </row>
    <row r="39" spans="1:13" ht="30">
      <c r="A39" s="91" t="s">
        <v>151</v>
      </c>
      <c r="B39" s="99" t="s">
        <v>150</v>
      </c>
      <c r="C39" s="74">
        <v>180</v>
      </c>
      <c r="D39" s="74">
        <v>152</v>
      </c>
      <c r="E39" s="73">
        <f t="shared" si="2"/>
        <v>0</v>
      </c>
      <c r="F39" s="73">
        <f>0+H39</f>
        <v>0</v>
      </c>
      <c r="G39" s="71" t="s">
        <v>52</v>
      </c>
      <c r="H39" s="72"/>
      <c r="I39" s="71" t="s">
        <v>52</v>
      </c>
      <c r="J39" s="71" t="s">
        <v>52</v>
      </c>
      <c r="K39" s="71" t="s">
        <v>52</v>
      </c>
      <c r="L39" s="71" t="s">
        <v>52</v>
      </c>
      <c r="M39" s="71" t="s">
        <v>52</v>
      </c>
    </row>
    <row r="40" spans="1:13">
      <c r="A40" s="91" t="s">
        <v>149</v>
      </c>
      <c r="B40" s="99" t="s">
        <v>148</v>
      </c>
      <c r="C40" s="74">
        <v>180</v>
      </c>
      <c r="D40" s="74">
        <v>162</v>
      </c>
      <c r="E40" s="73">
        <f t="shared" si="2"/>
        <v>0</v>
      </c>
      <c r="F40" s="73">
        <f>0+H40+I40</f>
        <v>0</v>
      </c>
      <c r="G40" s="103" t="s">
        <v>52</v>
      </c>
      <c r="H40" s="72"/>
      <c r="I40" s="72"/>
      <c r="J40" s="71" t="s">
        <v>52</v>
      </c>
      <c r="K40" s="71" t="s">
        <v>52</v>
      </c>
      <c r="L40" s="71" t="s">
        <v>52</v>
      </c>
      <c r="M40" s="71" t="s">
        <v>52</v>
      </c>
    </row>
    <row r="41" spans="1:13">
      <c r="A41" s="91" t="s">
        <v>147</v>
      </c>
      <c r="B41" s="99" t="s">
        <v>146</v>
      </c>
      <c r="C41" s="74">
        <v>180</v>
      </c>
      <c r="D41" s="74">
        <v>189</v>
      </c>
      <c r="E41" s="73">
        <f t="shared" si="2"/>
        <v>0</v>
      </c>
      <c r="F41" s="73">
        <f t="shared" ref="F41:F49" si="3">0+J41</f>
        <v>0</v>
      </c>
      <c r="G41" s="71" t="s">
        <v>52</v>
      </c>
      <c r="H41" s="71" t="s">
        <v>52</v>
      </c>
      <c r="I41" s="71" t="s">
        <v>52</v>
      </c>
      <c r="J41" s="72"/>
      <c r="K41" s="71" t="s">
        <v>52</v>
      </c>
      <c r="L41" s="71" t="s">
        <v>52</v>
      </c>
      <c r="M41" s="97"/>
    </row>
    <row r="42" spans="1:13">
      <c r="A42" s="96" t="s">
        <v>145</v>
      </c>
      <c r="B42" s="99" t="s">
        <v>144</v>
      </c>
      <c r="C42" s="74">
        <v>400</v>
      </c>
      <c r="D42" s="74" t="s">
        <v>52</v>
      </c>
      <c r="E42" s="73">
        <f t="shared" si="2"/>
        <v>0</v>
      </c>
      <c r="F42" s="73">
        <f t="shared" si="3"/>
        <v>0</v>
      </c>
      <c r="G42" s="73" t="s">
        <v>52</v>
      </c>
      <c r="H42" s="73" t="s">
        <v>52</v>
      </c>
      <c r="I42" s="73" t="s">
        <v>52</v>
      </c>
      <c r="J42" s="73">
        <f>0+J43+J44+J45</f>
        <v>0</v>
      </c>
      <c r="K42" s="73" t="s">
        <v>52</v>
      </c>
      <c r="L42" s="73" t="s">
        <v>52</v>
      </c>
      <c r="M42" s="73" t="s">
        <v>52</v>
      </c>
    </row>
    <row r="43" spans="1:13" ht="30">
      <c r="A43" s="91" t="s">
        <v>143</v>
      </c>
      <c r="B43" s="99" t="s">
        <v>142</v>
      </c>
      <c r="C43" s="74">
        <v>410</v>
      </c>
      <c r="D43" s="102" t="s">
        <v>52</v>
      </c>
      <c r="E43" s="73">
        <f t="shared" si="2"/>
        <v>0</v>
      </c>
      <c r="F43" s="73">
        <f t="shared" si="3"/>
        <v>0</v>
      </c>
      <c r="G43" s="71" t="s">
        <v>52</v>
      </c>
      <c r="H43" s="71" t="s">
        <v>52</v>
      </c>
      <c r="I43" s="71" t="s">
        <v>52</v>
      </c>
      <c r="J43" s="72"/>
      <c r="K43" s="71" t="s">
        <v>52</v>
      </c>
      <c r="L43" s="71" t="s">
        <v>52</v>
      </c>
      <c r="M43" s="71" t="s">
        <v>52</v>
      </c>
    </row>
    <row r="44" spans="1:13">
      <c r="A44" s="91" t="s">
        <v>141</v>
      </c>
      <c r="B44" s="99" t="s">
        <v>140</v>
      </c>
      <c r="C44" s="74">
        <v>420</v>
      </c>
      <c r="D44" s="102" t="s">
        <v>52</v>
      </c>
      <c r="E44" s="73">
        <f t="shared" si="2"/>
        <v>0</v>
      </c>
      <c r="F44" s="73">
        <f t="shared" si="3"/>
        <v>0</v>
      </c>
      <c r="G44" s="71" t="s">
        <v>52</v>
      </c>
      <c r="H44" s="71" t="s">
        <v>52</v>
      </c>
      <c r="I44" s="71" t="s">
        <v>52</v>
      </c>
      <c r="J44" s="72"/>
      <c r="K44" s="71" t="s">
        <v>52</v>
      </c>
      <c r="L44" s="71" t="s">
        <v>52</v>
      </c>
      <c r="M44" s="71" t="s">
        <v>52</v>
      </c>
    </row>
    <row r="45" spans="1:13">
      <c r="A45" s="91" t="s">
        <v>139</v>
      </c>
      <c r="B45" s="99" t="s">
        <v>138</v>
      </c>
      <c r="C45" s="74">
        <v>440</v>
      </c>
      <c r="D45" s="102" t="s">
        <v>52</v>
      </c>
      <c r="E45" s="73">
        <f t="shared" si="2"/>
        <v>0</v>
      </c>
      <c r="F45" s="73">
        <f t="shared" si="3"/>
        <v>0</v>
      </c>
      <c r="G45" s="89" t="s">
        <v>52</v>
      </c>
      <c r="H45" s="89" t="s">
        <v>52</v>
      </c>
      <c r="I45" s="89" t="s">
        <v>52</v>
      </c>
      <c r="J45" s="73">
        <f>0+J46+J47+J48+J49</f>
        <v>0</v>
      </c>
      <c r="K45" s="89" t="s">
        <v>52</v>
      </c>
      <c r="L45" s="89" t="s">
        <v>52</v>
      </c>
      <c r="M45" s="89" t="s">
        <v>52</v>
      </c>
    </row>
    <row r="46" spans="1:13">
      <c r="A46" s="90" t="s">
        <v>137</v>
      </c>
      <c r="B46" s="99">
        <v>1942</v>
      </c>
      <c r="C46" s="74">
        <v>440</v>
      </c>
      <c r="D46" s="74">
        <v>442</v>
      </c>
      <c r="E46" s="73">
        <f t="shared" si="2"/>
        <v>0</v>
      </c>
      <c r="F46" s="73">
        <f t="shared" si="3"/>
        <v>0</v>
      </c>
      <c r="G46" s="71" t="s">
        <v>52</v>
      </c>
      <c r="H46" s="71" t="s">
        <v>52</v>
      </c>
      <c r="I46" s="71" t="s">
        <v>52</v>
      </c>
      <c r="J46" s="72"/>
      <c r="K46" s="71" t="s">
        <v>52</v>
      </c>
      <c r="L46" s="71" t="s">
        <v>52</v>
      </c>
      <c r="M46" s="71" t="s">
        <v>52</v>
      </c>
    </row>
    <row r="47" spans="1:13">
      <c r="A47" s="90" t="s">
        <v>136</v>
      </c>
      <c r="B47" s="99">
        <v>1943</v>
      </c>
      <c r="C47" s="74">
        <v>440</v>
      </c>
      <c r="D47" s="74">
        <v>444</v>
      </c>
      <c r="E47" s="73">
        <f t="shared" si="2"/>
        <v>0</v>
      </c>
      <c r="F47" s="73">
        <f t="shared" si="3"/>
        <v>0</v>
      </c>
      <c r="G47" s="71" t="s">
        <v>52</v>
      </c>
      <c r="H47" s="71" t="s">
        <v>52</v>
      </c>
      <c r="I47" s="71" t="s">
        <v>52</v>
      </c>
      <c r="J47" s="72"/>
      <c r="K47" s="71" t="s">
        <v>52</v>
      </c>
      <c r="L47" s="71" t="s">
        <v>52</v>
      </c>
      <c r="M47" s="71" t="s">
        <v>52</v>
      </c>
    </row>
    <row r="48" spans="1:13" ht="30">
      <c r="A48" s="90" t="s">
        <v>135</v>
      </c>
      <c r="B48" s="99">
        <v>1945</v>
      </c>
      <c r="C48" s="74">
        <v>440</v>
      </c>
      <c r="D48" s="74">
        <v>446</v>
      </c>
      <c r="E48" s="73">
        <f t="shared" si="2"/>
        <v>0</v>
      </c>
      <c r="F48" s="73">
        <f t="shared" si="3"/>
        <v>0</v>
      </c>
      <c r="G48" s="71" t="s">
        <v>52</v>
      </c>
      <c r="H48" s="71" t="s">
        <v>52</v>
      </c>
      <c r="I48" s="71" t="s">
        <v>52</v>
      </c>
      <c r="J48" s="72"/>
      <c r="K48" s="71" t="s">
        <v>52</v>
      </c>
      <c r="L48" s="71" t="s">
        <v>52</v>
      </c>
      <c r="M48" s="71" t="s">
        <v>52</v>
      </c>
    </row>
    <row r="49" spans="1:13" ht="30">
      <c r="A49" s="90" t="s">
        <v>134</v>
      </c>
      <c r="B49" s="99">
        <v>1946</v>
      </c>
      <c r="C49" s="74">
        <v>440</v>
      </c>
      <c r="D49" s="74">
        <v>449</v>
      </c>
      <c r="E49" s="73">
        <f t="shared" si="2"/>
        <v>0</v>
      </c>
      <c r="F49" s="73">
        <f t="shared" si="3"/>
        <v>0</v>
      </c>
      <c r="G49" s="71" t="s">
        <v>52</v>
      </c>
      <c r="H49" s="71" t="s">
        <v>52</v>
      </c>
      <c r="I49" s="71" t="s">
        <v>52</v>
      </c>
      <c r="J49" s="72"/>
      <c r="K49" s="71" t="s">
        <v>52</v>
      </c>
      <c r="L49" s="71" t="s">
        <v>52</v>
      </c>
      <c r="M49" s="71" t="s">
        <v>52</v>
      </c>
    </row>
    <row r="50" spans="1:13">
      <c r="A50" s="96" t="s">
        <v>133</v>
      </c>
      <c r="B50" s="99" t="s">
        <v>132</v>
      </c>
      <c r="C50" s="93" t="s">
        <v>52</v>
      </c>
      <c r="D50" s="93" t="s">
        <v>52</v>
      </c>
      <c r="E50" s="73">
        <f t="shared" si="2"/>
        <v>0</v>
      </c>
      <c r="F50" s="73">
        <f>0+G50+H50+J50</f>
        <v>0</v>
      </c>
      <c r="G50" s="73">
        <f>0+G51</f>
        <v>0</v>
      </c>
      <c r="H50" s="73">
        <f>0+H51</f>
        <v>0</v>
      </c>
      <c r="I50" s="89" t="s">
        <v>52</v>
      </c>
      <c r="J50" s="73">
        <f>0+J51</f>
        <v>0</v>
      </c>
      <c r="K50" s="73">
        <f>0+K51</f>
        <v>0</v>
      </c>
      <c r="L50" s="89" t="s">
        <v>52</v>
      </c>
      <c r="M50" s="89" t="s">
        <v>52</v>
      </c>
    </row>
    <row r="51" spans="1:13" ht="45">
      <c r="A51" s="91" t="s">
        <v>131</v>
      </c>
      <c r="B51" s="99" t="s">
        <v>130</v>
      </c>
      <c r="C51" s="74">
        <v>510</v>
      </c>
      <c r="D51" s="74">
        <v>510</v>
      </c>
      <c r="E51" s="73">
        <f t="shared" si="2"/>
        <v>0</v>
      </c>
      <c r="F51" s="73">
        <f>0+G51+H51+J51</f>
        <v>0</v>
      </c>
      <c r="G51" s="72"/>
      <c r="H51" s="72"/>
      <c r="I51" s="71" t="s">
        <v>52</v>
      </c>
      <c r="J51" s="72"/>
      <c r="K51" s="72"/>
      <c r="L51" s="71" t="s">
        <v>52</v>
      </c>
      <c r="M51" s="71" t="s">
        <v>52</v>
      </c>
    </row>
    <row r="52" spans="1:13">
      <c r="A52" s="82" t="s">
        <v>129</v>
      </c>
      <c r="B52" s="101" t="s">
        <v>128</v>
      </c>
      <c r="C52" s="100" t="s">
        <v>52</v>
      </c>
      <c r="D52" s="100" t="s">
        <v>52</v>
      </c>
      <c r="E52" s="80">
        <f>0+ROUND(F52+L52+M52,2)</f>
        <v>40151017.159999996</v>
      </c>
      <c r="F52" s="80">
        <f>0+ROUND(G52+H52+I52+J52,2)</f>
        <v>40151017.159999996</v>
      </c>
      <c r="G52" s="80">
        <f>0+ROUND(G53+G75+G84+G95+G97+G105,2)</f>
        <v>20370160.050000001</v>
      </c>
      <c r="H52" s="80">
        <f>0+ROUND(H53+H75+H84+H105,2)</f>
        <v>0</v>
      </c>
      <c r="I52" s="80">
        <f>0+ROUND(I105,2)</f>
        <v>0</v>
      </c>
      <c r="J52" s="80">
        <f>0+ROUND(J53+J75+J84+J95+J97+J105,2)</f>
        <v>19780857.109999999</v>
      </c>
      <c r="K52" s="80">
        <f>0+ROUND(K53+K75+K105,2)</f>
        <v>0</v>
      </c>
      <c r="L52" s="80">
        <f>0+ROUND(L105,2)</f>
        <v>0</v>
      </c>
      <c r="M52" s="80">
        <f>0+ROUND(M53+M84+M95+M105,2)</f>
        <v>0</v>
      </c>
    </row>
    <row r="53" spans="1:13" ht="30">
      <c r="A53" s="84" t="s">
        <v>127</v>
      </c>
      <c r="B53" s="99" t="s">
        <v>126</v>
      </c>
      <c r="C53" s="74">
        <v>110</v>
      </c>
      <c r="D53" s="74" t="s">
        <v>52</v>
      </c>
      <c r="E53" s="73">
        <f>0+F53+M53</f>
        <v>25067264.759999998</v>
      </c>
      <c r="F53" s="73">
        <f t="shared" ref="F53:F58" si="4">0+G53+H53+J53</f>
        <v>25067264.759999998</v>
      </c>
      <c r="G53" s="73">
        <f>0+G54+G57+G63+G67</f>
        <v>17819832.079999998</v>
      </c>
      <c r="H53" s="73">
        <f>0+H54+H57+H63+H67</f>
        <v>0</v>
      </c>
      <c r="I53" s="89" t="s">
        <v>52</v>
      </c>
      <c r="J53" s="73">
        <f>0+J54+J57+J63+J67</f>
        <v>7247432.6799999997</v>
      </c>
      <c r="K53" s="73">
        <f>0+K54+K57+K63+K67</f>
        <v>0</v>
      </c>
      <c r="L53" s="89">
        <f>0+L63</f>
        <v>0</v>
      </c>
      <c r="M53" s="73">
        <f>0+M54+M57+M63+M67</f>
        <v>0</v>
      </c>
    </row>
    <row r="54" spans="1:13" ht="30">
      <c r="A54" s="91" t="s">
        <v>125</v>
      </c>
      <c r="B54" s="99" t="s">
        <v>124</v>
      </c>
      <c r="C54" s="74">
        <v>111</v>
      </c>
      <c r="D54" s="93" t="s">
        <v>52</v>
      </c>
      <c r="E54" s="73">
        <f>0+F54+M54</f>
        <v>19253046.34</v>
      </c>
      <c r="F54" s="73">
        <f t="shared" si="4"/>
        <v>19253046.34</v>
      </c>
      <c r="G54" s="73">
        <f>0+G55+G56</f>
        <v>13700040</v>
      </c>
      <c r="H54" s="73">
        <f>0+H55+H56</f>
        <v>0</v>
      </c>
      <c r="I54" s="89" t="s">
        <v>52</v>
      </c>
      <c r="J54" s="73">
        <f>0+J55+J56</f>
        <v>5553006.3399999999</v>
      </c>
      <c r="K54" s="73">
        <f>0+K55+K56</f>
        <v>0</v>
      </c>
      <c r="L54" s="89" t="s">
        <v>52</v>
      </c>
      <c r="M54" s="73">
        <f>0+M55</f>
        <v>0</v>
      </c>
    </row>
    <row r="55" spans="1:13" ht="30">
      <c r="A55" s="90" t="s">
        <v>123</v>
      </c>
      <c r="B55" s="99" t="s">
        <v>122</v>
      </c>
      <c r="C55" s="74">
        <v>111</v>
      </c>
      <c r="D55" s="74">
        <v>211</v>
      </c>
      <c r="E55" s="73">
        <f>0+F55+M55</f>
        <v>19153046.34</v>
      </c>
      <c r="F55" s="73">
        <f t="shared" si="4"/>
        <v>19153046.34</v>
      </c>
      <c r="G55" s="72">
        <v>13640040</v>
      </c>
      <c r="H55" s="72"/>
      <c r="I55" s="71" t="s">
        <v>52</v>
      </c>
      <c r="J55" s="72">
        <v>5513006.3399999999</v>
      </c>
      <c r="K55" s="72"/>
      <c r="L55" s="71" t="s">
        <v>52</v>
      </c>
      <c r="M55" s="72"/>
    </row>
    <row r="56" spans="1:13" ht="30">
      <c r="A56" s="90" t="s">
        <v>88</v>
      </c>
      <c r="B56" s="99" t="s">
        <v>122</v>
      </c>
      <c r="C56" s="74">
        <v>111</v>
      </c>
      <c r="D56" s="74">
        <v>266</v>
      </c>
      <c r="E56" s="73">
        <f>0+F56</f>
        <v>100000</v>
      </c>
      <c r="F56" s="73">
        <f t="shared" si="4"/>
        <v>100000</v>
      </c>
      <c r="G56" s="72">
        <v>60000</v>
      </c>
      <c r="H56" s="72"/>
      <c r="I56" s="71" t="s">
        <v>52</v>
      </c>
      <c r="J56" s="72">
        <v>40000</v>
      </c>
      <c r="K56" s="72"/>
      <c r="L56" s="71" t="s">
        <v>52</v>
      </c>
      <c r="M56" s="71" t="s">
        <v>52</v>
      </c>
    </row>
    <row r="57" spans="1:13" ht="30">
      <c r="A57" s="91" t="s">
        <v>121</v>
      </c>
      <c r="B57" s="99" t="s">
        <v>120</v>
      </c>
      <c r="C57" s="74">
        <v>112</v>
      </c>
      <c r="D57" s="93" t="s">
        <v>52</v>
      </c>
      <c r="E57" s="73">
        <f>0+F57+M57</f>
        <v>30500</v>
      </c>
      <c r="F57" s="73">
        <f t="shared" si="4"/>
        <v>30500</v>
      </c>
      <c r="G57" s="73">
        <f>0+G58+G59+G60+G61+G62</f>
        <v>500</v>
      </c>
      <c r="H57" s="73">
        <f>0+H58+H60+H61+H62</f>
        <v>0</v>
      </c>
      <c r="I57" s="89" t="s">
        <v>52</v>
      </c>
      <c r="J57" s="73">
        <f>0+J58+J59+J60+J61+J62</f>
        <v>30000</v>
      </c>
      <c r="K57" s="73">
        <f>0+K62</f>
        <v>0</v>
      </c>
      <c r="L57" s="89" t="s">
        <v>52</v>
      </c>
      <c r="M57" s="73">
        <f>0+M58</f>
        <v>0</v>
      </c>
    </row>
    <row r="58" spans="1:13">
      <c r="A58" s="90" t="s">
        <v>119</v>
      </c>
      <c r="B58" s="99">
        <v>2121</v>
      </c>
      <c r="C58" s="74">
        <v>112</v>
      </c>
      <c r="D58" s="93">
        <v>212</v>
      </c>
      <c r="E58" s="73">
        <f>0+F58+M58</f>
        <v>500</v>
      </c>
      <c r="F58" s="73">
        <f t="shared" si="4"/>
        <v>500</v>
      </c>
      <c r="G58" s="72">
        <v>500</v>
      </c>
      <c r="H58" s="72"/>
      <c r="I58" s="71" t="s">
        <v>52</v>
      </c>
      <c r="J58" s="72"/>
      <c r="K58" s="71" t="s">
        <v>52</v>
      </c>
      <c r="L58" s="71" t="s">
        <v>52</v>
      </c>
      <c r="M58" s="72"/>
    </row>
    <row r="59" spans="1:13" ht="30">
      <c r="A59" s="90" t="s">
        <v>118</v>
      </c>
      <c r="B59" s="99">
        <v>2122</v>
      </c>
      <c r="C59" s="74">
        <v>112</v>
      </c>
      <c r="D59" s="93">
        <v>214</v>
      </c>
      <c r="E59" s="73">
        <f>0+F59</f>
        <v>0</v>
      </c>
      <c r="F59" s="73">
        <f>0+G59+J59</f>
        <v>0</v>
      </c>
      <c r="G59" s="72"/>
      <c r="H59" s="71" t="s">
        <v>52</v>
      </c>
      <c r="I59" s="71" t="s">
        <v>52</v>
      </c>
      <c r="J59" s="72"/>
      <c r="K59" s="71" t="s">
        <v>52</v>
      </c>
      <c r="L59" s="71" t="s">
        <v>52</v>
      </c>
      <c r="M59" s="71" t="s">
        <v>52</v>
      </c>
    </row>
    <row r="60" spans="1:13">
      <c r="A60" s="90" t="s">
        <v>83</v>
      </c>
      <c r="B60" s="99">
        <v>2123</v>
      </c>
      <c r="C60" s="74">
        <v>112</v>
      </c>
      <c r="D60" s="93">
        <v>222</v>
      </c>
      <c r="E60" s="73">
        <f>0+F60</f>
        <v>0</v>
      </c>
      <c r="F60" s="73">
        <f>0+G60+H60+J60</f>
        <v>0</v>
      </c>
      <c r="G60" s="72"/>
      <c r="H60" s="72"/>
      <c r="I60" s="71" t="s">
        <v>52</v>
      </c>
      <c r="J60" s="72"/>
      <c r="K60" s="71" t="s">
        <v>52</v>
      </c>
      <c r="L60" s="71" t="s">
        <v>52</v>
      </c>
      <c r="M60" s="71" t="s">
        <v>52</v>
      </c>
    </row>
    <row r="61" spans="1:13">
      <c r="A61" s="90" t="s">
        <v>79</v>
      </c>
      <c r="B61" s="99">
        <v>2124</v>
      </c>
      <c r="C61" s="74">
        <v>112</v>
      </c>
      <c r="D61" s="93">
        <v>226</v>
      </c>
      <c r="E61" s="73">
        <f>0+F61</f>
        <v>30000</v>
      </c>
      <c r="F61" s="73">
        <f>0+G61+H61+J61</f>
        <v>30000</v>
      </c>
      <c r="G61" s="72"/>
      <c r="H61" s="72"/>
      <c r="I61" s="71" t="s">
        <v>52</v>
      </c>
      <c r="J61" s="72">
        <v>30000</v>
      </c>
      <c r="K61" s="71" t="s">
        <v>52</v>
      </c>
      <c r="L61" s="71" t="s">
        <v>52</v>
      </c>
      <c r="M61" s="71" t="s">
        <v>52</v>
      </c>
    </row>
    <row r="62" spans="1:13" ht="30">
      <c r="A62" s="90" t="s">
        <v>88</v>
      </c>
      <c r="B62" s="99">
        <v>2125</v>
      </c>
      <c r="C62" s="74">
        <v>112</v>
      </c>
      <c r="D62" s="93">
        <v>266</v>
      </c>
      <c r="E62" s="73">
        <f>0+F62</f>
        <v>0</v>
      </c>
      <c r="F62" s="73">
        <f>0+G62+H62+J62</f>
        <v>0</v>
      </c>
      <c r="G62" s="72"/>
      <c r="H62" s="72"/>
      <c r="I62" s="71" t="s">
        <v>52</v>
      </c>
      <c r="J62" s="72"/>
      <c r="K62" s="72"/>
      <c r="L62" s="71" t="s">
        <v>52</v>
      </c>
      <c r="M62" s="71" t="s">
        <v>52</v>
      </c>
    </row>
    <row r="63" spans="1:13" ht="30">
      <c r="A63" s="91" t="s">
        <v>117</v>
      </c>
      <c r="B63" s="76">
        <v>2130</v>
      </c>
      <c r="C63" s="74">
        <v>113</v>
      </c>
      <c r="D63" s="93" t="s">
        <v>52</v>
      </c>
      <c r="E63" s="73">
        <f>0+F63+L63+M63</f>
        <v>0</v>
      </c>
      <c r="F63" s="73">
        <f>0+G63+H63+J63</f>
        <v>0</v>
      </c>
      <c r="G63" s="73">
        <f>0+G64+G65</f>
        <v>0</v>
      </c>
      <c r="H63" s="73">
        <f>0+H65+H66</f>
        <v>0</v>
      </c>
      <c r="I63" s="89" t="s">
        <v>52</v>
      </c>
      <c r="J63" s="73">
        <f>0+J64+J65+J66</f>
        <v>0</v>
      </c>
      <c r="K63" s="73">
        <f>0+K64</f>
        <v>0</v>
      </c>
      <c r="L63" s="89">
        <f>0+L64</f>
        <v>0</v>
      </c>
      <c r="M63" s="73">
        <f>0+M64</f>
        <v>0</v>
      </c>
    </row>
    <row r="64" spans="1:13">
      <c r="A64" s="90" t="s">
        <v>83</v>
      </c>
      <c r="B64" s="76">
        <v>2131</v>
      </c>
      <c r="C64" s="74">
        <v>113</v>
      </c>
      <c r="D64" s="93">
        <v>222</v>
      </c>
      <c r="E64" s="73">
        <f>0+F64+L64+M64</f>
        <v>0</v>
      </c>
      <c r="F64" s="73">
        <f>0+G64+J64</f>
        <v>0</v>
      </c>
      <c r="G64" s="72"/>
      <c r="H64" s="71" t="s">
        <v>52</v>
      </c>
      <c r="I64" s="71" t="s">
        <v>52</v>
      </c>
      <c r="J64" s="72"/>
      <c r="K64" s="72"/>
      <c r="L64" s="97"/>
      <c r="M64" s="72"/>
    </row>
    <row r="65" spans="1:13">
      <c r="A65" s="90" t="s">
        <v>79</v>
      </c>
      <c r="B65" s="76">
        <v>2132</v>
      </c>
      <c r="C65" s="74">
        <v>113</v>
      </c>
      <c r="D65" s="93">
        <v>226</v>
      </c>
      <c r="E65" s="73">
        <f>0+F65</f>
        <v>0</v>
      </c>
      <c r="F65" s="73">
        <f>0+G65+H65+J65</f>
        <v>0</v>
      </c>
      <c r="G65" s="72"/>
      <c r="H65" s="72"/>
      <c r="I65" s="71" t="s">
        <v>52</v>
      </c>
      <c r="J65" s="72"/>
      <c r="K65" s="71" t="s">
        <v>52</v>
      </c>
      <c r="L65" s="71" t="s">
        <v>52</v>
      </c>
      <c r="M65" s="71" t="s">
        <v>52</v>
      </c>
    </row>
    <row r="66" spans="1:13" ht="45">
      <c r="A66" s="90" t="s">
        <v>116</v>
      </c>
      <c r="B66" s="76">
        <v>2133</v>
      </c>
      <c r="C66" s="74">
        <v>113</v>
      </c>
      <c r="D66" s="93">
        <v>296</v>
      </c>
      <c r="E66" s="73">
        <f>0+F66</f>
        <v>0</v>
      </c>
      <c r="F66" s="73">
        <f>0+H66+J66</f>
        <v>0</v>
      </c>
      <c r="G66" s="71" t="s">
        <v>52</v>
      </c>
      <c r="H66" s="72"/>
      <c r="I66" s="71" t="s">
        <v>52</v>
      </c>
      <c r="J66" s="72"/>
      <c r="K66" s="71" t="s">
        <v>52</v>
      </c>
      <c r="L66" s="71" t="s">
        <v>52</v>
      </c>
      <c r="M66" s="71" t="s">
        <v>52</v>
      </c>
    </row>
    <row r="67" spans="1:13" ht="45">
      <c r="A67" s="91" t="s">
        <v>89</v>
      </c>
      <c r="B67" s="76">
        <v>2140</v>
      </c>
      <c r="C67" s="74">
        <v>119</v>
      </c>
      <c r="D67" s="93" t="s">
        <v>52</v>
      </c>
      <c r="E67" s="73">
        <f>0+F67+M67</f>
        <v>5783718.4199999999</v>
      </c>
      <c r="F67" s="73">
        <f>0+G67+H67+J67</f>
        <v>5783718.4199999999</v>
      </c>
      <c r="G67" s="73">
        <f>0+G68+G69</f>
        <v>4119292.08</v>
      </c>
      <c r="H67" s="73">
        <f>0+H68+H69</f>
        <v>0</v>
      </c>
      <c r="I67" s="89" t="s">
        <v>52</v>
      </c>
      <c r="J67" s="73">
        <f>0+J68+J69</f>
        <v>1664426.34</v>
      </c>
      <c r="K67" s="73">
        <f>0+K68+K69</f>
        <v>0</v>
      </c>
      <c r="L67" s="89" t="s">
        <v>52</v>
      </c>
      <c r="M67" s="73">
        <f>0+M68</f>
        <v>0</v>
      </c>
    </row>
    <row r="68" spans="1:13" ht="30">
      <c r="A68" s="90" t="s">
        <v>115</v>
      </c>
      <c r="B68" s="76">
        <v>2141</v>
      </c>
      <c r="C68" s="74">
        <v>119</v>
      </c>
      <c r="D68" s="74">
        <v>213</v>
      </c>
      <c r="E68" s="73">
        <f>0+F68+M68</f>
        <v>5783718.4199999999</v>
      </c>
      <c r="F68" s="73">
        <f>0+G68+H68+J68</f>
        <v>5783718.4199999999</v>
      </c>
      <c r="G68" s="72">
        <v>4119292.08</v>
      </c>
      <c r="H68" s="72"/>
      <c r="I68" s="71" t="s">
        <v>52</v>
      </c>
      <c r="J68" s="72">
        <v>1664426.34</v>
      </c>
      <c r="K68" s="72"/>
      <c r="L68" s="71" t="s">
        <v>52</v>
      </c>
      <c r="M68" s="97"/>
    </row>
    <row r="69" spans="1:13">
      <c r="A69" s="90" t="s">
        <v>114</v>
      </c>
      <c r="B69" s="76">
        <v>2142</v>
      </c>
      <c r="C69" s="74">
        <v>119</v>
      </c>
      <c r="D69" s="93" t="s">
        <v>52</v>
      </c>
      <c r="E69" s="73">
        <f t="shared" ref="E69:E83" si="5">0+F69</f>
        <v>0</v>
      </c>
      <c r="F69" s="73">
        <f>0+G69+H69+J69</f>
        <v>0</v>
      </c>
      <c r="G69" s="98">
        <f>0+G70+G71+G72</f>
        <v>0</v>
      </c>
      <c r="H69" s="98">
        <f>0+H71</f>
        <v>0</v>
      </c>
      <c r="I69" s="89" t="s">
        <v>52</v>
      </c>
      <c r="J69" s="98">
        <f>0+J70+J71+J72</f>
        <v>0</v>
      </c>
      <c r="K69" s="98">
        <f>0+K70+K71</f>
        <v>0</v>
      </c>
      <c r="L69" s="89" t="s">
        <v>52</v>
      </c>
      <c r="M69" s="89" t="s">
        <v>52</v>
      </c>
    </row>
    <row r="70" spans="1:13">
      <c r="A70" s="95" t="s">
        <v>79</v>
      </c>
      <c r="B70" s="76">
        <v>21421</v>
      </c>
      <c r="C70" s="74">
        <v>119</v>
      </c>
      <c r="D70" s="74">
        <v>226</v>
      </c>
      <c r="E70" s="73">
        <f t="shared" si="5"/>
        <v>0</v>
      </c>
      <c r="F70" s="73">
        <f>0+G70+J70</f>
        <v>0</v>
      </c>
      <c r="G70" s="72"/>
      <c r="H70" s="71" t="s">
        <v>52</v>
      </c>
      <c r="I70" s="71" t="s">
        <v>52</v>
      </c>
      <c r="J70" s="72"/>
      <c r="K70" s="72"/>
      <c r="L70" s="71" t="s">
        <v>52</v>
      </c>
      <c r="M70" s="71" t="s">
        <v>52</v>
      </c>
    </row>
    <row r="71" spans="1:13" ht="30">
      <c r="A71" s="95" t="s">
        <v>88</v>
      </c>
      <c r="B71" s="76">
        <v>21422</v>
      </c>
      <c r="C71" s="74">
        <v>119</v>
      </c>
      <c r="D71" s="74">
        <v>266</v>
      </c>
      <c r="E71" s="73">
        <f t="shared" si="5"/>
        <v>0</v>
      </c>
      <c r="F71" s="73">
        <f>0+G71+H71+J71</f>
        <v>0</v>
      </c>
      <c r="G71" s="72"/>
      <c r="H71" s="72"/>
      <c r="I71" s="71" t="s">
        <v>52</v>
      </c>
      <c r="J71" s="72"/>
      <c r="K71" s="72"/>
      <c r="L71" s="71" t="s">
        <v>52</v>
      </c>
      <c r="M71" s="71" t="s">
        <v>52</v>
      </c>
    </row>
    <row r="72" spans="1:13">
      <c r="A72" s="95" t="s">
        <v>75</v>
      </c>
      <c r="B72" s="76">
        <v>21423</v>
      </c>
      <c r="C72" s="74">
        <v>119</v>
      </c>
      <c r="D72" s="74">
        <v>340</v>
      </c>
      <c r="E72" s="73">
        <f t="shared" si="5"/>
        <v>0</v>
      </c>
      <c r="F72" s="73">
        <f>0+G72+J72</f>
        <v>0</v>
      </c>
      <c r="G72" s="73">
        <f>0+G73</f>
        <v>0</v>
      </c>
      <c r="H72" s="89" t="s">
        <v>52</v>
      </c>
      <c r="I72" s="89" t="s">
        <v>52</v>
      </c>
      <c r="J72" s="73">
        <f>0+J73+J74</f>
        <v>0</v>
      </c>
      <c r="K72" s="89" t="s">
        <v>52</v>
      </c>
      <c r="L72" s="89" t="s">
        <v>52</v>
      </c>
      <c r="M72" s="89" t="s">
        <v>52</v>
      </c>
    </row>
    <row r="73" spans="1:13" ht="30">
      <c r="A73" s="92" t="s">
        <v>74</v>
      </c>
      <c r="B73" s="76">
        <v>214231</v>
      </c>
      <c r="C73" s="74">
        <v>119</v>
      </c>
      <c r="D73" s="74">
        <v>341</v>
      </c>
      <c r="E73" s="73">
        <f t="shared" si="5"/>
        <v>0</v>
      </c>
      <c r="F73" s="73">
        <f>0+G73+J73</f>
        <v>0</v>
      </c>
      <c r="G73" s="72"/>
      <c r="H73" s="71" t="s">
        <v>52</v>
      </c>
      <c r="I73" s="71" t="s">
        <v>52</v>
      </c>
      <c r="J73" s="72"/>
      <c r="K73" s="71" t="s">
        <v>52</v>
      </c>
      <c r="L73" s="71" t="s">
        <v>52</v>
      </c>
      <c r="M73" s="71" t="s">
        <v>52</v>
      </c>
    </row>
    <row r="74" spans="1:13">
      <c r="A74" s="92" t="s">
        <v>70</v>
      </c>
      <c r="B74" s="76">
        <v>214232</v>
      </c>
      <c r="C74" s="74">
        <v>119</v>
      </c>
      <c r="D74" s="74">
        <v>345</v>
      </c>
      <c r="E74" s="73">
        <f t="shared" si="5"/>
        <v>0</v>
      </c>
      <c r="F74" s="73">
        <f>0+J74</f>
        <v>0</v>
      </c>
      <c r="G74" s="71" t="s">
        <v>52</v>
      </c>
      <c r="H74" s="71" t="s">
        <v>52</v>
      </c>
      <c r="I74" s="71" t="s">
        <v>52</v>
      </c>
      <c r="J74" s="72"/>
      <c r="K74" s="71" t="s">
        <v>52</v>
      </c>
      <c r="L74" s="71" t="s">
        <v>52</v>
      </c>
      <c r="M74" s="71" t="s">
        <v>52</v>
      </c>
    </row>
    <row r="75" spans="1:13">
      <c r="A75" s="96" t="s">
        <v>113</v>
      </c>
      <c r="B75" s="76">
        <v>2200</v>
      </c>
      <c r="C75" s="74">
        <v>300</v>
      </c>
      <c r="D75" s="74" t="s">
        <v>52</v>
      </c>
      <c r="E75" s="73">
        <f t="shared" si="5"/>
        <v>0</v>
      </c>
      <c r="F75" s="73">
        <f>0+G75+H75+J75</f>
        <v>0</v>
      </c>
      <c r="G75" s="73">
        <f>0+G76</f>
        <v>0</v>
      </c>
      <c r="H75" s="73">
        <f>0+H76+H81</f>
        <v>0</v>
      </c>
      <c r="I75" s="89" t="s">
        <v>52</v>
      </c>
      <c r="J75" s="73">
        <f>0+J76+J81+J82+J83</f>
        <v>0</v>
      </c>
      <c r="K75" s="73">
        <f>0+K76</f>
        <v>0</v>
      </c>
      <c r="L75" s="89" t="s">
        <v>52</v>
      </c>
      <c r="M75" s="89" t="s">
        <v>52</v>
      </c>
    </row>
    <row r="76" spans="1:13" ht="45">
      <c r="A76" s="91" t="s">
        <v>112</v>
      </c>
      <c r="B76" s="76">
        <v>2210</v>
      </c>
      <c r="C76" s="74">
        <v>320</v>
      </c>
      <c r="D76" s="74" t="s">
        <v>52</v>
      </c>
      <c r="E76" s="73">
        <f t="shared" si="5"/>
        <v>0</v>
      </c>
      <c r="F76" s="73">
        <f>0+G76+H76+J76</f>
        <v>0</v>
      </c>
      <c r="G76" s="73">
        <f>0+G77</f>
        <v>0</v>
      </c>
      <c r="H76" s="73">
        <f>0+H77</f>
        <v>0</v>
      </c>
      <c r="I76" s="89" t="s">
        <v>52</v>
      </c>
      <c r="J76" s="73">
        <f>0+J77</f>
        <v>0</v>
      </c>
      <c r="K76" s="73">
        <f>0+K77</f>
        <v>0</v>
      </c>
      <c r="L76" s="89" t="s">
        <v>52</v>
      </c>
      <c r="M76" s="89" t="s">
        <v>52</v>
      </c>
    </row>
    <row r="77" spans="1:13" s="64" customFormat="1" ht="60">
      <c r="A77" s="90" t="s">
        <v>111</v>
      </c>
      <c r="B77" s="76">
        <v>2211</v>
      </c>
      <c r="C77" s="74">
        <v>321</v>
      </c>
      <c r="D77" s="74" t="s">
        <v>52</v>
      </c>
      <c r="E77" s="73">
        <f t="shared" si="5"/>
        <v>0</v>
      </c>
      <c r="F77" s="73">
        <f>0+G77+H77+J77</f>
        <v>0</v>
      </c>
      <c r="G77" s="73">
        <f>0+G78+G80</f>
        <v>0</v>
      </c>
      <c r="H77" s="73">
        <f>0+H78</f>
        <v>0</v>
      </c>
      <c r="I77" s="89" t="s">
        <v>52</v>
      </c>
      <c r="J77" s="73">
        <f>0+J78+J79+J80</f>
        <v>0</v>
      </c>
      <c r="K77" s="73">
        <f>0+K78+K80</f>
        <v>0</v>
      </c>
      <c r="L77" s="89" t="s">
        <v>52</v>
      </c>
      <c r="M77" s="89" t="s">
        <v>52</v>
      </c>
    </row>
    <row r="78" spans="1:13" s="64" customFormat="1" ht="30">
      <c r="A78" s="95" t="s">
        <v>110</v>
      </c>
      <c r="B78" s="76">
        <v>22113</v>
      </c>
      <c r="C78" s="74">
        <v>321</v>
      </c>
      <c r="D78" s="74">
        <v>264</v>
      </c>
      <c r="E78" s="73">
        <f t="shared" si="5"/>
        <v>0</v>
      </c>
      <c r="F78" s="73">
        <f>0+G78+H78+J78</f>
        <v>0</v>
      </c>
      <c r="G78" s="72"/>
      <c r="H78" s="72"/>
      <c r="I78" s="71" t="s">
        <v>52</v>
      </c>
      <c r="J78" s="72"/>
      <c r="K78" s="72"/>
      <c r="L78" s="71" t="s">
        <v>52</v>
      </c>
      <c r="M78" s="71" t="s">
        <v>52</v>
      </c>
    </row>
    <row r="79" spans="1:13" s="64" customFormat="1" ht="45">
      <c r="A79" s="95" t="s">
        <v>109</v>
      </c>
      <c r="B79" s="76">
        <v>22114</v>
      </c>
      <c r="C79" s="74">
        <v>321</v>
      </c>
      <c r="D79" s="74">
        <v>265</v>
      </c>
      <c r="E79" s="73">
        <f t="shared" si="5"/>
        <v>0</v>
      </c>
      <c r="F79" s="73">
        <f>0+J79</f>
        <v>0</v>
      </c>
      <c r="G79" s="71" t="s">
        <v>52</v>
      </c>
      <c r="H79" s="71" t="s">
        <v>52</v>
      </c>
      <c r="I79" s="71" t="s">
        <v>52</v>
      </c>
      <c r="J79" s="72"/>
      <c r="K79" s="71" t="s">
        <v>52</v>
      </c>
      <c r="L79" s="71" t="s">
        <v>52</v>
      </c>
      <c r="M79" s="71" t="s">
        <v>52</v>
      </c>
    </row>
    <row r="80" spans="1:13" s="64" customFormat="1" ht="30">
      <c r="A80" s="95" t="s">
        <v>88</v>
      </c>
      <c r="B80" s="76">
        <v>22115</v>
      </c>
      <c r="C80" s="74">
        <v>321</v>
      </c>
      <c r="D80" s="74">
        <v>266</v>
      </c>
      <c r="E80" s="73">
        <f t="shared" si="5"/>
        <v>0</v>
      </c>
      <c r="F80" s="73">
        <f>0+G80+J80</f>
        <v>0</v>
      </c>
      <c r="G80" s="72"/>
      <c r="H80" s="71" t="s">
        <v>52</v>
      </c>
      <c r="I80" s="71" t="s">
        <v>52</v>
      </c>
      <c r="J80" s="72"/>
      <c r="K80" s="72"/>
      <c r="L80" s="71" t="s">
        <v>52</v>
      </c>
      <c r="M80" s="71" t="s">
        <v>52</v>
      </c>
    </row>
    <row r="81" spans="1:13" s="64" customFormat="1" ht="45">
      <c r="A81" s="91" t="s">
        <v>108</v>
      </c>
      <c r="B81" s="76">
        <v>2220</v>
      </c>
      <c r="C81" s="74">
        <v>340</v>
      </c>
      <c r="D81" s="74">
        <v>296</v>
      </c>
      <c r="E81" s="73">
        <f t="shared" si="5"/>
        <v>0</v>
      </c>
      <c r="F81" s="73">
        <f>0+H81+J81</f>
        <v>0</v>
      </c>
      <c r="G81" s="71" t="s">
        <v>52</v>
      </c>
      <c r="H81" s="72"/>
      <c r="I81" s="71" t="s">
        <v>52</v>
      </c>
      <c r="J81" s="72"/>
      <c r="K81" s="71" t="s">
        <v>52</v>
      </c>
      <c r="L81" s="71" t="s">
        <v>52</v>
      </c>
      <c r="M81" s="71" t="s">
        <v>52</v>
      </c>
    </row>
    <row r="82" spans="1:13" s="64" customFormat="1" ht="75">
      <c r="A82" s="91" t="s">
        <v>107</v>
      </c>
      <c r="B82" s="76">
        <v>2230</v>
      </c>
      <c r="C82" s="74">
        <v>350</v>
      </c>
      <c r="D82" s="74">
        <v>296</v>
      </c>
      <c r="E82" s="73">
        <f t="shared" si="5"/>
        <v>0</v>
      </c>
      <c r="F82" s="73">
        <f>0+J82</f>
        <v>0</v>
      </c>
      <c r="G82" s="71" t="s">
        <v>52</v>
      </c>
      <c r="H82" s="71" t="s">
        <v>52</v>
      </c>
      <c r="I82" s="71" t="s">
        <v>52</v>
      </c>
      <c r="J82" s="72"/>
      <c r="K82" s="71" t="s">
        <v>52</v>
      </c>
      <c r="L82" s="71" t="s">
        <v>52</v>
      </c>
      <c r="M82" s="71" t="s">
        <v>52</v>
      </c>
    </row>
    <row r="83" spans="1:13" s="64" customFormat="1" ht="30">
      <c r="A83" s="91" t="s">
        <v>106</v>
      </c>
      <c r="B83" s="76">
        <v>2240</v>
      </c>
      <c r="C83" s="74">
        <v>360</v>
      </c>
      <c r="D83" s="74">
        <v>296</v>
      </c>
      <c r="E83" s="73">
        <f t="shared" si="5"/>
        <v>0</v>
      </c>
      <c r="F83" s="73">
        <f>0+J83</f>
        <v>0</v>
      </c>
      <c r="G83" s="71" t="s">
        <v>52</v>
      </c>
      <c r="H83" s="71" t="s">
        <v>52</v>
      </c>
      <c r="I83" s="71" t="s">
        <v>52</v>
      </c>
      <c r="J83" s="72"/>
      <c r="K83" s="71" t="s">
        <v>52</v>
      </c>
      <c r="L83" s="71" t="s">
        <v>52</v>
      </c>
      <c r="M83" s="71" t="s">
        <v>52</v>
      </c>
    </row>
    <row r="84" spans="1:13">
      <c r="A84" s="96" t="s">
        <v>105</v>
      </c>
      <c r="B84" s="76">
        <v>2300</v>
      </c>
      <c r="C84" s="74">
        <v>850</v>
      </c>
      <c r="D84" s="93" t="s">
        <v>52</v>
      </c>
      <c r="E84" s="73">
        <f>0+F84+M84</f>
        <v>90000</v>
      </c>
      <c r="F84" s="73">
        <f>0+G84+H84+J84</f>
        <v>90000</v>
      </c>
      <c r="G84" s="73">
        <f>0+G85+G86+G87</f>
        <v>0</v>
      </c>
      <c r="H84" s="73">
        <f>0+H85+H87</f>
        <v>0</v>
      </c>
      <c r="I84" s="89" t="s">
        <v>52</v>
      </c>
      <c r="J84" s="73">
        <f>0+J85+J86+J87</f>
        <v>90000</v>
      </c>
      <c r="K84" s="89" t="s">
        <v>52</v>
      </c>
      <c r="L84" s="89" t="s">
        <v>52</v>
      </c>
      <c r="M84" s="73">
        <f>0+M87</f>
        <v>0</v>
      </c>
    </row>
    <row r="85" spans="1:13" ht="30">
      <c r="A85" s="91" t="s">
        <v>104</v>
      </c>
      <c r="B85" s="76">
        <v>2310</v>
      </c>
      <c r="C85" s="74">
        <v>851</v>
      </c>
      <c r="D85" s="74">
        <v>291</v>
      </c>
      <c r="E85" s="73">
        <f>0+F85</f>
        <v>15000</v>
      </c>
      <c r="F85" s="73">
        <f>0+G85+H85+J85</f>
        <v>15000</v>
      </c>
      <c r="G85" s="72"/>
      <c r="H85" s="72"/>
      <c r="I85" s="71" t="s">
        <v>52</v>
      </c>
      <c r="J85" s="72">
        <v>15000</v>
      </c>
      <c r="K85" s="71" t="s">
        <v>52</v>
      </c>
      <c r="L85" s="71" t="s">
        <v>52</v>
      </c>
      <c r="M85" s="71" t="s">
        <v>52</v>
      </c>
    </row>
    <row r="86" spans="1:13" ht="45">
      <c r="A86" s="91" t="s">
        <v>103</v>
      </c>
      <c r="B86" s="76">
        <v>2320</v>
      </c>
      <c r="C86" s="74">
        <v>852</v>
      </c>
      <c r="D86" s="74">
        <v>291</v>
      </c>
      <c r="E86" s="73">
        <f>0+F86</f>
        <v>10000</v>
      </c>
      <c r="F86" s="73">
        <f>0+G86+J86</f>
        <v>10000</v>
      </c>
      <c r="G86" s="72"/>
      <c r="H86" s="71" t="s">
        <v>52</v>
      </c>
      <c r="I86" s="71" t="s">
        <v>52</v>
      </c>
      <c r="J86" s="72">
        <v>10000</v>
      </c>
      <c r="K86" s="71" t="s">
        <v>52</v>
      </c>
      <c r="L86" s="71" t="s">
        <v>52</v>
      </c>
      <c r="M86" s="71" t="s">
        <v>52</v>
      </c>
    </row>
    <row r="87" spans="1:13" ht="30">
      <c r="A87" s="91" t="s">
        <v>102</v>
      </c>
      <c r="B87" s="76">
        <v>2330</v>
      </c>
      <c r="C87" s="74">
        <v>853</v>
      </c>
      <c r="D87" s="93" t="s">
        <v>52</v>
      </c>
      <c r="E87" s="73">
        <f>0+F87+M87</f>
        <v>65000</v>
      </c>
      <c r="F87" s="73">
        <f>0+G87+H87+J87</f>
        <v>65000</v>
      </c>
      <c r="G87" s="73">
        <f>0+G88+G89+G90+G91+G92+G93</f>
        <v>0</v>
      </c>
      <c r="H87" s="73">
        <f>0+H88+H89+H90+H93</f>
        <v>0</v>
      </c>
      <c r="I87" s="89" t="s">
        <v>52</v>
      </c>
      <c r="J87" s="73">
        <f>0+J88+J89+J90+J91+J92+J93+J94</f>
        <v>65000</v>
      </c>
      <c r="K87" s="89" t="s">
        <v>52</v>
      </c>
      <c r="L87" s="89" t="s">
        <v>52</v>
      </c>
      <c r="M87" s="73">
        <f>0+M89</f>
        <v>0</v>
      </c>
    </row>
    <row r="88" spans="1:13">
      <c r="A88" s="90" t="s">
        <v>96</v>
      </c>
      <c r="B88" s="76">
        <v>23301</v>
      </c>
      <c r="C88" s="74">
        <v>853</v>
      </c>
      <c r="D88" s="93">
        <v>291</v>
      </c>
      <c r="E88" s="73">
        <f>0+F88</f>
        <v>10000</v>
      </c>
      <c r="F88" s="73">
        <f>0+G88+H88+J88</f>
        <v>10000</v>
      </c>
      <c r="G88" s="72"/>
      <c r="H88" s="72"/>
      <c r="I88" s="71" t="s">
        <v>52</v>
      </c>
      <c r="J88" s="72">
        <v>10000</v>
      </c>
      <c r="K88" s="71" t="s">
        <v>52</v>
      </c>
      <c r="L88" s="71" t="s">
        <v>52</v>
      </c>
      <c r="M88" s="71" t="s">
        <v>52</v>
      </c>
    </row>
    <row r="89" spans="1:13" ht="30">
      <c r="A89" s="90" t="s">
        <v>95</v>
      </c>
      <c r="B89" s="76">
        <v>23302</v>
      </c>
      <c r="C89" s="74">
        <v>853</v>
      </c>
      <c r="D89" s="74">
        <v>292</v>
      </c>
      <c r="E89" s="73">
        <f>0+F89+M89</f>
        <v>5000</v>
      </c>
      <c r="F89" s="73">
        <f>0+G89+H89+J89</f>
        <v>5000</v>
      </c>
      <c r="G89" s="72"/>
      <c r="H89" s="72"/>
      <c r="I89" s="71" t="s">
        <v>52</v>
      </c>
      <c r="J89" s="72">
        <v>5000</v>
      </c>
      <c r="K89" s="71" t="s">
        <v>52</v>
      </c>
      <c r="L89" s="71" t="s">
        <v>52</v>
      </c>
      <c r="M89" s="97"/>
    </row>
    <row r="90" spans="1:13" ht="30">
      <c r="A90" s="90" t="s">
        <v>94</v>
      </c>
      <c r="B90" s="76">
        <v>23303</v>
      </c>
      <c r="C90" s="74">
        <v>853</v>
      </c>
      <c r="D90" s="74">
        <v>293</v>
      </c>
      <c r="E90" s="73">
        <f>0+F90</f>
        <v>0</v>
      </c>
      <c r="F90" s="73">
        <f>0+G90+H90+J90</f>
        <v>0</v>
      </c>
      <c r="G90" s="72"/>
      <c r="H90" s="72"/>
      <c r="I90" s="71" t="s">
        <v>52</v>
      </c>
      <c r="J90" s="72"/>
      <c r="K90" s="71" t="s">
        <v>52</v>
      </c>
      <c r="L90" s="71" t="s">
        <v>52</v>
      </c>
      <c r="M90" s="71" t="s">
        <v>52</v>
      </c>
    </row>
    <row r="91" spans="1:13">
      <c r="A91" s="90" t="s">
        <v>93</v>
      </c>
      <c r="B91" s="76">
        <v>23304</v>
      </c>
      <c r="C91" s="74">
        <v>853</v>
      </c>
      <c r="D91" s="93">
        <v>295</v>
      </c>
      <c r="E91" s="73">
        <f>0+F91</f>
        <v>50000</v>
      </c>
      <c r="F91" s="73">
        <f>0+G91+J91</f>
        <v>50000</v>
      </c>
      <c r="G91" s="72"/>
      <c r="H91" s="71" t="s">
        <v>52</v>
      </c>
      <c r="I91" s="71" t="s">
        <v>52</v>
      </c>
      <c r="J91" s="72">
        <v>50000</v>
      </c>
      <c r="K91" s="71" t="s">
        <v>52</v>
      </c>
      <c r="L91" s="71" t="s">
        <v>52</v>
      </c>
      <c r="M91" s="71" t="s">
        <v>52</v>
      </c>
    </row>
    <row r="92" spans="1:13">
      <c r="A92" s="90" t="s">
        <v>92</v>
      </c>
      <c r="B92" s="76">
        <v>23305</v>
      </c>
      <c r="C92" s="74">
        <v>853</v>
      </c>
      <c r="D92" s="93">
        <v>296</v>
      </c>
      <c r="E92" s="73">
        <f>0+F92</f>
        <v>0</v>
      </c>
      <c r="F92" s="73">
        <f>0+G92+J92</f>
        <v>0</v>
      </c>
      <c r="G92" s="72"/>
      <c r="H92" s="71" t="s">
        <v>52</v>
      </c>
      <c r="I92" s="71" t="s">
        <v>52</v>
      </c>
      <c r="J92" s="72"/>
      <c r="K92" s="71" t="s">
        <v>52</v>
      </c>
      <c r="L92" s="71" t="s">
        <v>52</v>
      </c>
      <c r="M92" s="71" t="s">
        <v>52</v>
      </c>
    </row>
    <row r="93" spans="1:13">
      <c r="A93" s="90" t="s">
        <v>91</v>
      </c>
      <c r="B93" s="76">
        <v>23306</v>
      </c>
      <c r="C93" s="74">
        <v>853</v>
      </c>
      <c r="D93" s="93">
        <v>297</v>
      </c>
      <c r="E93" s="73">
        <f>0+F93</f>
        <v>0</v>
      </c>
      <c r="F93" s="73">
        <f>0+G93+H93+J93</f>
        <v>0</v>
      </c>
      <c r="G93" s="72"/>
      <c r="H93" s="72"/>
      <c r="I93" s="71" t="s">
        <v>52</v>
      </c>
      <c r="J93" s="72"/>
      <c r="K93" s="71" t="s">
        <v>52</v>
      </c>
      <c r="L93" s="71" t="s">
        <v>52</v>
      </c>
      <c r="M93" s="71" t="s">
        <v>52</v>
      </c>
    </row>
    <row r="94" spans="1:13">
      <c r="A94" s="90" t="s">
        <v>101</v>
      </c>
      <c r="B94" s="76">
        <v>23307</v>
      </c>
      <c r="C94" s="74">
        <v>853</v>
      </c>
      <c r="D94" s="93">
        <v>299</v>
      </c>
      <c r="E94" s="73">
        <f>0+F94</f>
        <v>0</v>
      </c>
      <c r="F94" s="73">
        <f>0+J94</f>
        <v>0</v>
      </c>
      <c r="G94" s="71" t="s">
        <v>52</v>
      </c>
      <c r="H94" s="71" t="s">
        <v>52</v>
      </c>
      <c r="I94" s="71" t="s">
        <v>52</v>
      </c>
      <c r="J94" s="72"/>
      <c r="K94" s="71" t="s">
        <v>52</v>
      </c>
      <c r="L94" s="71" t="s">
        <v>52</v>
      </c>
      <c r="M94" s="71" t="s">
        <v>52</v>
      </c>
    </row>
    <row r="95" spans="1:13" ht="30">
      <c r="A95" s="96" t="s">
        <v>100</v>
      </c>
      <c r="B95" s="76">
        <v>2400</v>
      </c>
      <c r="C95" s="74" t="s">
        <v>52</v>
      </c>
      <c r="D95" s="74" t="s">
        <v>52</v>
      </c>
      <c r="E95" s="73">
        <f>0+F95+M95</f>
        <v>0</v>
      </c>
      <c r="F95" s="73">
        <f>0+G95+J95</f>
        <v>0</v>
      </c>
      <c r="G95" s="73">
        <f>0+G96</f>
        <v>0</v>
      </c>
      <c r="H95" s="89" t="s">
        <v>52</v>
      </c>
      <c r="I95" s="89" t="s">
        <v>52</v>
      </c>
      <c r="J95" s="73">
        <f>0+J96</f>
        <v>0</v>
      </c>
      <c r="K95" s="89" t="s">
        <v>52</v>
      </c>
      <c r="L95" s="89" t="s">
        <v>52</v>
      </c>
      <c r="M95" s="73">
        <f>0+M96</f>
        <v>0</v>
      </c>
    </row>
    <row r="96" spans="1:13">
      <c r="A96" s="91" t="s">
        <v>99</v>
      </c>
      <c r="B96" s="76">
        <v>2420</v>
      </c>
      <c r="C96" s="74">
        <v>862</v>
      </c>
      <c r="D96" s="74">
        <v>253</v>
      </c>
      <c r="E96" s="73">
        <f>0+F96+M96</f>
        <v>0</v>
      </c>
      <c r="F96" s="73">
        <f>0+G96+J96</f>
        <v>0</v>
      </c>
      <c r="G96" s="72"/>
      <c r="H96" s="71" t="s">
        <v>52</v>
      </c>
      <c r="I96" s="71" t="s">
        <v>52</v>
      </c>
      <c r="J96" s="72"/>
      <c r="K96" s="71" t="s">
        <v>52</v>
      </c>
      <c r="L96" s="71" t="s">
        <v>52</v>
      </c>
      <c r="M96" s="72"/>
    </row>
    <row r="97" spans="1:13" ht="30">
      <c r="A97" s="96" t="s">
        <v>98</v>
      </c>
      <c r="B97" s="76">
        <v>2500</v>
      </c>
      <c r="C97" s="74" t="s">
        <v>52</v>
      </c>
      <c r="D97" s="74" t="s">
        <v>52</v>
      </c>
      <c r="E97" s="73">
        <f t="shared" ref="E97:E104" si="6">0+F97</f>
        <v>0</v>
      </c>
      <c r="F97" s="73">
        <f>0+G97+J97</f>
        <v>0</v>
      </c>
      <c r="G97" s="73">
        <f>0+G98</f>
        <v>0</v>
      </c>
      <c r="H97" s="89" t="s">
        <v>52</v>
      </c>
      <c r="I97" s="89" t="s">
        <v>52</v>
      </c>
      <c r="J97" s="73">
        <f>0+J98</f>
        <v>0</v>
      </c>
      <c r="K97" s="89" t="s">
        <v>52</v>
      </c>
      <c r="L97" s="89" t="s">
        <v>52</v>
      </c>
      <c r="M97" s="89" t="s">
        <v>52</v>
      </c>
    </row>
    <row r="98" spans="1:13" ht="45">
      <c r="A98" s="91" t="s">
        <v>97</v>
      </c>
      <c r="B98" s="76">
        <v>2520</v>
      </c>
      <c r="C98" s="74">
        <v>831</v>
      </c>
      <c r="D98" s="93" t="s">
        <v>52</v>
      </c>
      <c r="E98" s="73">
        <f t="shared" si="6"/>
        <v>0</v>
      </c>
      <c r="F98" s="73">
        <f>0+G98+J98</f>
        <v>0</v>
      </c>
      <c r="G98" s="73">
        <f>0+G104</f>
        <v>0</v>
      </c>
      <c r="H98" s="89" t="s">
        <v>52</v>
      </c>
      <c r="I98" s="89" t="s">
        <v>52</v>
      </c>
      <c r="J98" s="73">
        <f>0+J99+J100+J101+J102+J103+J104</f>
        <v>0</v>
      </c>
      <c r="K98" s="89" t="s">
        <v>52</v>
      </c>
      <c r="L98" s="89" t="s">
        <v>52</v>
      </c>
      <c r="M98" s="89" t="s">
        <v>52</v>
      </c>
    </row>
    <row r="99" spans="1:13">
      <c r="A99" s="90" t="s">
        <v>96</v>
      </c>
      <c r="B99" s="76">
        <v>2521</v>
      </c>
      <c r="C99" s="74">
        <v>831</v>
      </c>
      <c r="D99" s="93">
        <v>291</v>
      </c>
      <c r="E99" s="73">
        <f t="shared" si="6"/>
        <v>0</v>
      </c>
      <c r="F99" s="73">
        <f>0+J99</f>
        <v>0</v>
      </c>
      <c r="G99" s="71" t="s">
        <v>52</v>
      </c>
      <c r="H99" s="71" t="s">
        <v>52</v>
      </c>
      <c r="I99" s="71" t="s">
        <v>52</v>
      </c>
      <c r="J99" s="72"/>
      <c r="K99" s="71" t="s">
        <v>52</v>
      </c>
      <c r="L99" s="71" t="s">
        <v>52</v>
      </c>
      <c r="M99" s="71" t="s">
        <v>52</v>
      </c>
    </row>
    <row r="100" spans="1:13" ht="30">
      <c r="A100" s="90" t="s">
        <v>95</v>
      </c>
      <c r="B100" s="76">
        <v>2522</v>
      </c>
      <c r="C100" s="74">
        <v>831</v>
      </c>
      <c r="D100" s="93">
        <v>292</v>
      </c>
      <c r="E100" s="73">
        <f t="shared" si="6"/>
        <v>0</v>
      </c>
      <c r="F100" s="73">
        <f>0+J100</f>
        <v>0</v>
      </c>
      <c r="G100" s="71" t="s">
        <v>52</v>
      </c>
      <c r="H100" s="71" t="s">
        <v>52</v>
      </c>
      <c r="I100" s="71" t="s">
        <v>52</v>
      </c>
      <c r="J100" s="72"/>
      <c r="K100" s="71" t="s">
        <v>52</v>
      </c>
      <c r="L100" s="71" t="s">
        <v>52</v>
      </c>
      <c r="M100" s="71" t="s">
        <v>52</v>
      </c>
    </row>
    <row r="101" spans="1:13" ht="30">
      <c r="A101" s="90" t="s">
        <v>94</v>
      </c>
      <c r="B101" s="76">
        <v>2523</v>
      </c>
      <c r="C101" s="74">
        <v>831</v>
      </c>
      <c r="D101" s="93">
        <v>293</v>
      </c>
      <c r="E101" s="73">
        <f t="shared" si="6"/>
        <v>0</v>
      </c>
      <c r="F101" s="73">
        <f>0+J101</f>
        <v>0</v>
      </c>
      <c r="G101" s="71" t="s">
        <v>52</v>
      </c>
      <c r="H101" s="71" t="s">
        <v>52</v>
      </c>
      <c r="I101" s="71" t="s">
        <v>52</v>
      </c>
      <c r="J101" s="72"/>
      <c r="K101" s="71" t="s">
        <v>52</v>
      </c>
      <c r="L101" s="71" t="s">
        <v>52</v>
      </c>
      <c r="M101" s="71" t="s">
        <v>52</v>
      </c>
    </row>
    <row r="102" spans="1:13">
      <c r="A102" s="90" t="s">
        <v>93</v>
      </c>
      <c r="B102" s="76">
        <v>2524</v>
      </c>
      <c r="C102" s="74">
        <v>831</v>
      </c>
      <c r="D102" s="93">
        <v>295</v>
      </c>
      <c r="E102" s="73">
        <f t="shared" si="6"/>
        <v>0</v>
      </c>
      <c r="F102" s="73">
        <f>0+J102</f>
        <v>0</v>
      </c>
      <c r="G102" s="71" t="s">
        <v>52</v>
      </c>
      <c r="H102" s="71" t="s">
        <v>52</v>
      </c>
      <c r="I102" s="71" t="s">
        <v>52</v>
      </c>
      <c r="J102" s="72"/>
      <c r="K102" s="71" t="s">
        <v>52</v>
      </c>
      <c r="L102" s="71" t="s">
        <v>52</v>
      </c>
      <c r="M102" s="71" t="s">
        <v>52</v>
      </c>
    </row>
    <row r="103" spans="1:13">
      <c r="A103" s="90" t="s">
        <v>92</v>
      </c>
      <c r="B103" s="76">
        <v>2525</v>
      </c>
      <c r="C103" s="74">
        <v>831</v>
      </c>
      <c r="D103" s="93">
        <v>296</v>
      </c>
      <c r="E103" s="73">
        <f t="shared" si="6"/>
        <v>0</v>
      </c>
      <c r="F103" s="73">
        <f>0+J103</f>
        <v>0</v>
      </c>
      <c r="G103" s="71" t="s">
        <v>52</v>
      </c>
      <c r="H103" s="71" t="s">
        <v>52</v>
      </c>
      <c r="I103" s="71" t="s">
        <v>52</v>
      </c>
      <c r="J103" s="72"/>
      <c r="K103" s="71" t="s">
        <v>52</v>
      </c>
      <c r="L103" s="71" t="s">
        <v>52</v>
      </c>
      <c r="M103" s="71" t="s">
        <v>52</v>
      </c>
    </row>
    <row r="104" spans="1:13">
      <c r="A104" s="90" t="s">
        <v>91</v>
      </c>
      <c r="B104" s="76">
        <v>2526</v>
      </c>
      <c r="C104" s="74">
        <v>831</v>
      </c>
      <c r="D104" s="93">
        <v>297</v>
      </c>
      <c r="E104" s="73">
        <f t="shared" si="6"/>
        <v>0</v>
      </c>
      <c r="F104" s="73">
        <f>0+G104+J104</f>
        <v>0</v>
      </c>
      <c r="G104" s="71"/>
      <c r="H104" s="71" t="s">
        <v>52</v>
      </c>
      <c r="I104" s="71" t="s">
        <v>52</v>
      </c>
      <c r="J104" s="72"/>
      <c r="K104" s="71" t="s">
        <v>52</v>
      </c>
      <c r="L104" s="71" t="s">
        <v>52</v>
      </c>
      <c r="M104" s="71" t="s">
        <v>52</v>
      </c>
    </row>
    <row r="105" spans="1:13" s="94" customFormat="1">
      <c r="A105" s="96" t="s">
        <v>90</v>
      </c>
      <c r="B105" s="76">
        <v>2600</v>
      </c>
      <c r="C105" s="74" t="s">
        <v>52</v>
      </c>
      <c r="D105" s="74" t="s">
        <v>52</v>
      </c>
      <c r="E105" s="73">
        <f>0+F105+L105+M105</f>
        <v>14993752.399999999</v>
      </c>
      <c r="F105" s="73">
        <f>0+G105+H105+I105+J105</f>
        <v>14993752.399999999</v>
      </c>
      <c r="G105" s="73">
        <f>0+G106+G112+G117</f>
        <v>2550327.9699999997</v>
      </c>
      <c r="H105" s="73">
        <f>0+H106+H112+H117</f>
        <v>0</v>
      </c>
      <c r="I105" s="73">
        <f>0+I141</f>
        <v>0</v>
      </c>
      <c r="J105" s="73">
        <f>0+J106+J112+J117+J141</f>
        <v>12443424.43</v>
      </c>
      <c r="K105" s="73">
        <f>0+K106+K117</f>
        <v>0</v>
      </c>
      <c r="L105" s="73">
        <f>0+L117</f>
        <v>0</v>
      </c>
      <c r="M105" s="73">
        <f>0+M112+M117</f>
        <v>0</v>
      </c>
    </row>
    <row r="106" spans="1:13" s="94" customFormat="1" ht="45">
      <c r="A106" s="91" t="s">
        <v>89</v>
      </c>
      <c r="B106" s="76">
        <v>2660</v>
      </c>
      <c r="C106" s="74">
        <v>119</v>
      </c>
      <c r="D106" s="74" t="s">
        <v>52</v>
      </c>
      <c r="E106" s="73">
        <f t="shared" ref="E106:E111" si="7">0+F106</f>
        <v>0</v>
      </c>
      <c r="F106" s="73">
        <f>0+G106+H106+J106</f>
        <v>0</v>
      </c>
      <c r="G106" s="73">
        <f>0+G107+G108+G109</f>
        <v>0</v>
      </c>
      <c r="H106" s="73">
        <f>0+H108</f>
        <v>0</v>
      </c>
      <c r="I106" s="89" t="s">
        <v>52</v>
      </c>
      <c r="J106" s="73">
        <f>0+J107+J108+J109</f>
        <v>0</v>
      </c>
      <c r="K106" s="73">
        <f>0+K107+K108</f>
        <v>0</v>
      </c>
      <c r="L106" s="89" t="s">
        <v>52</v>
      </c>
      <c r="M106" s="89" t="s">
        <v>52</v>
      </c>
    </row>
    <row r="107" spans="1:13" s="94" customFormat="1">
      <c r="A107" s="90" t="s">
        <v>79</v>
      </c>
      <c r="B107" s="76">
        <v>2662</v>
      </c>
      <c r="C107" s="74">
        <v>119</v>
      </c>
      <c r="D107" s="74">
        <v>226</v>
      </c>
      <c r="E107" s="73">
        <f t="shared" si="7"/>
        <v>0</v>
      </c>
      <c r="F107" s="73">
        <f>0+G107+J107</f>
        <v>0</v>
      </c>
      <c r="G107" s="72"/>
      <c r="H107" s="71" t="s">
        <v>52</v>
      </c>
      <c r="I107" s="71" t="s">
        <v>52</v>
      </c>
      <c r="J107" s="72"/>
      <c r="K107" s="72"/>
      <c r="L107" s="71" t="s">
        <v>52</v>
      </c>
      <c r="M107" s="71" t="s">
        <v>52</v>
      </c>
    </row>
    <row r="108" spans="1:13" s="94" customFormat="1" ht="30">
      <c r="A108" s="90" t="s">
        <v>88</v>
      </c>
      <c r="B108" s="76">
        <v>2663</v>
      </c>
      <c r="C108" s="74">
        <v>119</v>
      </c>
      <c r="D108" s="74">
        <v>266</v>
      </c>
      <c r="E108" s="73">
        <f t="shared" si="7"/>
        <v>0</v>
      </c>
      <c r="F108" s="73">
        <f>0+G108+H108+J108</f>
        <v>0</v>
      </c>
      <c r="G108" s="72"/>
      <c r="H108" s="72"/>
      <c r="I108" s="71" t="s">
        <v>52</v>
      </c>
      <c r="J108" s="72"/>
      <c r="K108" s="72"/>
      <c r="L108" s="71" t="s">
        <v>52</v>
      </c>
      <c r="M108" s="71" t="s">
        <v>52</v>
      </c>
    </row>
    <row r="109" spans="1:13" s="94" customFormat="1">
      <c r="A109" s="90" t="s">
        <v>75</v>
      </c>
      <c r="B109" s="76">
        <v>2665</v>
      </c>
      <c r="C109" s="74">
        <v>119</v>
      </c>
      <c r="D109" s="74">
        <v>340</v>
      </c>
      <c r="E109" s="73">
        <f t="shared" si="7"/>
        <v>0</v>
      </c>
      <c r="F109" s="73">
        <f>0+G109+J109</f>
        <v>0</v>
      </c>
      <c r="G109" s="73">
        <f>0+G110</f>
        <v>0</v>
      </c>
      <c r="H109" s="89" t="s">
        <v>52</v>
      </c>
      <c r="I109" s="89" t="s">
        <v>52</v>
      </c>
      <c r="J109" s="73">
        <f>0+J110+J111</f>
        <v>0</v>
      </c>
      <c r="K109" s="89" t="s">
        <v>52</v>
      </c>
      <c r="L109" s="89" t="s">
        <v>52</v>
      </c>
      <c r="M109" s="89" t="s">
        <v>52</v>
      </c>
    </row>
    <row r="110" spans="1:13" s="94" customFormat="1" ht="30">
      <c r="A110" s="95" t="s">
        <v>74</v>
      </c>
      <c r="B110" s="76">
        <v>26651</v>
      </c>
      <c r="C110" s="74">
        <v>119</v>
      </c>
      <c r="D110" s="74">
        <v>341</v>
      </c>
      <c r="E110" s="73">
        <f t="shared" si="7"/>
        <v>0</v>
      </c>
      <c r="F110" s="73">
        <f>0+G110+J110</f>
        <v>0</v>
      </c>
      <c r="G110" s="72"/>
      <c r="H110" s="71" t="s">
        <v>52</v>
      </c>
      <c r="I110" s="71" t="s">
        <v>52</v>
      </c>
      <c r="J110" s="72"/>
      <c r="K110" s="71" t="s">
        <v>52</v>
      </c>
      <c r="L110" s="71" t="s">
        <v>52</v>
      </c>
      <c r="M110" s="71" t="s">
        <v>52</v>
      </c>
    </row>
    <row r="111" spans="1:13" s="94" customFormat="1">
      <c r="A111" s="95" t="s">
        <v>70</v>
      </c>
      <c r="B111" s="76">
        <v>26652</v>
      </c>
      <c r="C111" s="74">
        <v>119</v>
      </c>
      <c r="D111" s="74">
        <v>345</v>
      </c>
      <c r="E111" s="73">
        <f t="shared" si="7"/>
        <v>0</v>
      </c>
      <c r="F111" s="73">
        <f>0+J111</f>
        <v>0</v>
      </c>
      <c r="G111" s="71" t="s">
        <v>52</v>
      </c>
      <c r="H111" s="71" t="s">
        <v>52</v>
      </c>
      <c r="I111" s="71" t="s">
        <v>52</v>
      </c>
      <c r="J111" s="72"/>
      <c r="K111" s="71" t="s">
        <v>52</v>
      </c>
      <c r="L111" s="71" t="s">
        <v>52</v>
      </c>
      <c r="M111" s="71" t="s">
        <v>52</v>
      </c>
    </row>
    <row r="112" spans="1:13" s="94" customFormat="1" ht="30">
      <c r="A112" s="91" t="s">
        <v>87</v>
      </c>
      <c r="B112" s="76">
        <v>2630</v>
      </c>
      <c r="C112" s="74">
        <v>243</v>
      </c>
      <c r="D112" s="74" t="s">
        <v>52</v>
      </c>
      <c r="E112" s="73">
        <f>0+F112+M112</f>
        <v>0</v>
      </c>
      <c r="F112" s="73">
        <f>0+G112+H112+J112</f>
        <v>0</v>
      </c>
      <c r="G112" s="73">
        <f>0+G113+G114</f>
        <v>0</v>
      </c>
      <c r="H112" s="73">
        <f>0+H113+H114+H115+H116</f>
        <v>0</v>
      </c>
      <c r="I112" s="89" t="s">
        <v>52</v>
      </c>
      <c r="J112" s="73">
        <f>0+J113+J114+J115</f>
        <v>0</v>
      </c>
      <c r="K112" s="89" t="s">
        <v>52</v>
      </c>
      <c r="L112" s="89" t="s">
        <v>52</v>
      </c>
      <c r="M112" s="89">
        <f>0+M116</f>
        <v>0</v>
      </c>
    </row>
    <row r="113" spans="1:13" s="94" customFormat="1" ht="30">
      <c r="A113" s="90" t="s">
        <v>86</v>
      </c>
      <c r="B113" s="76">
        <v>2631</v>
      </c>
      <c r="C113" s="74">
        <v>243</v>
      </c>
      <c r="D113" s="74">
        <v>225</v>
      </c>
      <c r="E113" s="73">
        <f>0+F113</f>
        <v>0</v>
      </c>
      <c r="F113" s="73">
        <f>0+G113+H113+J113</f>
        <v>0</v>
      </c>
      <c r="G113" s="72"/>
      <c r="H113" s="72"/>
      <c r="I113" s="71" t="s">
        <v>52</v>
      </c>
      <c r="J113" s="72"/>
      <c r="K113" s="71" t="s">
        <v>52</v>
      </c>
      <c r="L113" s="71" t="s">
        <v>52</v>
      </c>
      <c r="M113" s="71" t="s">
        <v>52</v>
      </c>
    </row>
    <row r="114" spans="1:13" s="94" customFormat="1">
      <c r="A114" s="90" t="s">
        <v>79</v>
      </c>
      <c r="B114" s="76">
        <v>2632</v>
      </c>
      <c r="C114" s="74">
        <v>243</v>
      </c>
      <c r="D114" s="74">
        <v>226</v>
      </c>
      <c r="E114" s="73">
        <f>0+F114</f>
        <v>0</v>
      </c>
      <c r="F114" s="73">
        <f>0+G114+H114+J114</f>
        <v>0</v>
      </c>
      <c r="G114" s="72"/>
      <c r="H114" s="72"/>
      <c r="I114" s="71" t="s">
        <v>52</v>
      </c>
      <c r="J114" s="72"/>
      <c r="K114" s="71" t="s">
        <v>52</v>
      </c>
      <c r="L114" s="71" t="s">
        <v>52</v>
      </c>
      <c r="M114" s="71" t="s">
        <v>52</v>
      </c>
    </row>
    <row r="115" spans="1:13" s="94" customFormat="1">
      <c r="A115" s="90" t="s">
        <v>61</v>
      </c>
      <c r="B115" s="76">
        <v>2633</v>
      </c>
      <c r="C115" s="74">
        <v>243</v>
      </c>
      <c r="D115" s="74">
        <v>228</v>
      </c>
      <c r="E115" s="73">
        <f>0+F115</f>
        <v>0</v>
      </c>
      <c r="F115" s="73">
        <f>0+H115+J115</f>
        <v>0</v>
      </c>
      <c r="G115" s="71" t="s">
        <v>52</v>
      </c>
      <c r="H115" s="72"/>
      <c r="I115" s="71" t="s">
        <v>52</v>
      </c>
      <c r="J115" s="72"/>
      <c r="K115" s="71" t="s">
        <v>52</v>
      </c>
      <c r="L115" s="71" t="s">
        <v>52</v>
      </c>
      <c r="M115" s="71" t="s">
        <v>52</v>
      </c>
    </row>
    <row r="116" spans="1:13" s="94" customFormat="1">
      <c r="A116" s="90" t="s">
        <v>60</v>
      </c>
      <c r="B116" s="76">
        <v>2634</v>
      </c>
      <c r="C116" s="74">
        <v>243</v>
      </c>
      <c r="D116" s="74">
        <v>310</v>
      </c>
      <c r="E116" s="73">
        <f>0+F116+M116</f>
        <v>0</v>
      </c>
      <c r="F116" s="73">
        <f>0+H116</f>
        <v>0</v>
      </c>
      <c r="G116" s="71" t="s">
        <v>52</v>
      </c>
      <c r="H116" s="72"/>
      <c r="I116" s="71" t="s">
        <v>52</v>
      </c>
      <c r="J116" s="71" t="s">
        <v>52</v>
      </c>
      <c r="K116" s="71" t="s">
        <v>52</v>
      </c>
      <c r="L116" s="71" t="s">
        <v>52</v>
      </c>
      <c r="M116" s="72"/>
    </row>
    <row r="117" spans="1:13">
      <c r="A117" s="91" t="s">
        <v>85</v>
      </c>
      <c r="B117" s="76">
        <v>2640</v>
      </c>
      <c r="C117" s="74">
        <v>244</v>
      </c>
      <c r="D117" s="74" t="s">
        <v>52</v>
      </c>
      <c r="E117" s="73">
        <f>0+F117+L117+M117</f>
        <v>14993752.399999999</v>
      </c>
      <c r="F117" s="73">
        <f>0+G117+H117+J117</f>
        <v>14993752.399999999</v>
      </c>
      <c r="G117" s="73">
        <f>0+G118+G119+G120+G121+G122+G123+G124+G125+G126+G127+G128+G129</f>
        <v>2550327.9699999997</v>
      </c>
      <c r="H117" s="73">
        <f>0+H119+H121+H122+H123+H124+H125+H127+H128+H129</f>
        <v>0</v>
      </c>
      <c r="I117" s="89" t="s">
        <v>52</v>
      </c>
      <c r="J117" s="73">
        <f>0+J118+J119+J120+J121+J122+J123+J124+J125+J126+J127+J128+J129+J138</f>
        <v>12443424.43</v>
      </c>
      <c r="K117" s="73">
        <f>0+K118+K119+K121+K122+K123+K127+K129</f>
        <v>0</v>
      </c>
      <c r="L117" s="73">
        <f>0+L123</f>
        <v>0</v>
      </c>
      <c r="M117" s="73">
        <f>0+M121+M123+M129</f>
        <v>0</v>
      </c>
    </row>
    <row r="118" spans="1:13" ht="30">
      <c r="A118" s="90" t="s">
        <v>84</v>
      </c>
      <c r="B118" s="76">
        <v>26411</v>
      </c>
      <c r="C118" s="74">
        <v>244</v>
      </c>
      <c r="D118" s="74">
        <v>221</v>
      </c>
      <c r="E118" s="73">
        <f>0+F118</f>
        <v>43691.44</v>
      </c>
      <c r="F118" s="73">
        <f>0+G118+J118</f>
        <v>43691.44</v>
      </c>
      <c r="G118" s="72">
        <v>33691.440000000002</v>
      </c>
      <c r="H118" s="71" t="s">
        <v>52</v>
      </c>
      <c r="I118" s="71" t="s">
        <v>52</v>
      </c>
      <c r="J118" s="72">
        <v>10000</v>
      </c>
      <c r="K118" s="72"/>
      <c r="L118" s="71" t="s">
        <v>52</v>
      </c>
      <c r="M118" s="71" t="s">
        <v>52</v>
      </c>
    </row>
    <row r="119" spans="1:13">
      <c r="A119" s="90" t="s">
        <v>83</v>
      </c>
      <c r="B119" s="76">
        <v>26412</v>
      </c>
      <c r="C119" s="74">
        <v>244</v>
      </c>
      <c r="D119" s="74">
        <v>222</v>
      </c>
      <c r="E119" s="73">
        <f>0+F119</f>
        <v>40000</v>
      </c>
      <c r="F119" s="73">
        <f>0+G119+H119+J119</f>
        <v>40000</v>
      </c>
      <c r="G119" s="72"/>
      <c r="H119" s="72"/>
      <c r="I119" s="71" t="s">
        <v>52</v>
      </c>
      <c r="J119" s="72">
        <v>40000</v>
      </c>
      <c r="K119" s="72"/>
      <c r="L119" s="71" t="s">
        <v>52</v>
      </c>
      <c r="M119" s="71" t="s">
        <v>52</v>
      </c>
    </row>
    <row r="120" spans="1:13">
      <c r="A120" s="90" t="s">
        <v>82</v>
      </c>
      <c r="B120" s="76">
        <v>26413</v>
      </c>
      <c r="C120" s="74">
        <v>244</v>
      </c>
      <c r="D120" s="74">
        <v>223</v>
      </c>
      <c r="E120" s="73">
        <f>0+F120</f>
        <v>1399943.78</v>
      </c>
      <c r="F120" s="73">
        <f>0+G120+J120</f>
        <v>1399943.78</v>
      </c>
      <c r="G120" s="72">
        <v>810561.37</v>
      </c>
      <c r="H120" s="71" t="s">
        <v>52</v>
      </c>
      <c r="I120" s="71" t="s">
        <v>52</v>
      </c>
      <c r="J120" s="72">
        <v>589382.41</v>
      </c>
      <c r="K120" s="71" t="s">
        <v>52</v>
      </c>
      <c r="L120" s="71" t="s">
        <v>52</v>
      </c>
      <c r="M120" s="71" t="s">
        <v>52</v>
      </c>
    </row>
    <row r="121" spans="1:13">
      <c r="A121" s="90" t="s">
        <v>81</v>
      </c>
      <c r="B121" s="76">
        <v>26414</v>
      </c>
      <c r="C121" s="74">
        <v>244</v>
      </c>
      <c r="D121" s="74">
        <v>224</v>
      </c>
      <c r="E121" s="73">
        <f>0+F121+M121</f>
        <v>60000</v>
      </c>
      <c r="F121" s="73">
        <f>0+G121+H121+J121</f>
        <v>60000</v>
      </c>
      <c r="G121" s="72"/>
      <c r="H121" s="72"/>
      <c r="I121" s="71" t="s">
        <v>52</v>
      </c>
      <c r="J121" s="72">
        <v>60000</v>
      </c>
      <c r="K121" s="72"/>
      <c r="L121" s="71" t="s">
        <v>52</v>
      </c>
      <c r="M121" s="72"/>
    </row>
    <row r="122" spans="1:13">
      <c r="A122" s="90" t="s">
        <v>80</v>
      </c>
      <c r="B122" s="76">
        <v>26415</v>
      </c>
      <c r="C122" s="74">
        <v>244</v>
      </c>
      <c r="D122" s="74">
        <v>225</v>
      </c>
      <c r="E122" s="73">
        <f>0+F122</f>
        <v>737287.39</v>
      </c>
      <c r="F122" s="73">
        <f>0+G122+H122+J122</f>
        <v>737287.39</v>
      </c>
      <c r="G122" s="72">
        <v>128771.52</v>
      </c>
      <c r="H122" s="72"/>
      <c r="I122" s="71" t="s">
        <v>52</v>
      </c>
      <c r="J122" s="72">
        <v>608515.87</v>
      </c>
      <c r="K122" s="72"/>
      <c r="L122" s="71" t="s">
        <v>52</v>
      </c>
      <c r="M122" s="71" t="s">
        <v>52</v>
      </c>
    </row>
    <row r="123" spans="1:13">
      <c r="A123" s="90" t="s">
        <v>79</v>
      </c>
      <c r="B123" s="76">
        <v>26416</v>
      </c>
      <c r="C123" s="74">
        <v>244</v>
      </c>
      <c r="D123" s="74">
        <v>226</v>
      </c>
      <c r="E123" s="73">
        <f>0+F123+L123+M123</f>
        <v>11705829.790000001</v>
      </c>
      <c r="F123" s="73">
        <f>0+G123+H123+J123</f>
        <v>11705829.790000001</v>
      </c>
      <c r="G123" s="72">
        <v>1577303.64</v>
      </c>
      <c r="H123" s="72"/>
      <c r="I123" s="71" t="s">
        <v>52</v>
      </c>
      <c r="J123" s="72">
        <v>10128526.15</v>
      </c>
      <c r="K123" s="72"/>
      <c r="L123" s="72"/>
      <c r="M123" s="72"/>
    </row>
    <row r="124" spans="1:13">
      <c r="A124" s="90" t="s">
        <v>78</v>
      </c>
      <c r="B124" s="76">
        <v>26417</v>
      </c>
      <c r="C124" s="74">
        <v>244</v>
      </c>
      <c r="D124" s="74">
        <v>227</v>
      </c>
      <c r="E124" s="73">
        <f>0+F124</f>
        <v>0</v>
      </c>
      <c r="F124" s="73">
        <f>0+G124+H124+J124</f>
        <v>0</v>
      </c>
      <c r="G124" s="72"/>
      <c r="H124" s="72"/>
      <c r="I124" s="71" t="s">
        <v>52</v>
      </c>
      <c r="J124" s="72"/>
      <c r="K124" s="71" t="s">
        <v>52</v>
      </c>
      <c r="L124" s="71" t="s">
        <v>52</v>
      </c>
      <c r="M124" s="71" t="s">
        <v>52</v>
      </c>
    </row>
    <row r="125" spans="1:13">
      <c r="A125" s="90" t="s">
        <v>61</v>
      </c>
      <c r="B125" s="76">
        <v>26418</v>
      </c>
      <c r="C125" s="74">
        <v>244</v>
      </c>
      <c r="D125" s="74">
        <v>228</v>
      </c>
      <c r="E125" s="73">
        <f>0+F125</f>
        <v>0</v>
      </c>
      <c r="F125" s="73">
        <f>0+G125+H125+J125</f>
        <v>0</v>
      </c>
      <c r="G125" s="72"/>
      <c r="H125" s="72"/>
      <c r="I125" s="71" t="s">
        <v>52</v>
      </c>
      <c r="J125" s="72"/>
      <c r="K125" s="71" t="s">
        <v>52</v>
      </c>
      <c r="L125" s="71" t="s">
        <v>52</v>
      </c>
      <c r="M125" s="71" t="s">
        <v>52</v>
      </c>
    </row>
    <row r="126" spans="1:13" ht="45">
      <c r="A126" s="90" t="s">
        <v>77</v>
      </c>
      <c r="B126" s="76">
        <v>26419</v>
      </c>
      <c r="C126" s="74">
        <v>244</v>
      </c>
      <c r="D126" s="74">
        <v>229</v>
      </c>
      <c r="E126" s="73">
        <f>0+F126</f>
        <v>0</v>
      </c>
      <c r="F126" s="73">
        <f>0+G126+J126</f>
        <v>0</v>
      </c>
      <c r="G126" s="72"/>
      <c r="H126" s="71" t="s">
        <v>52</v>
      </c>
      <c r="I126" s="71" t="s">
        <v>52</v>
      </c>
      <c r="J126" s="72"/>
      <c r="K126" s="71" t="s">
        <v>52</v>
      </c>
      <c r="L126" s="71" t="s">
        <v>52</v>
      </c>
      <c r="M126" s="71" t="s">
        <v>52</v>
      </c>
    </row>
    <row r="127" spans="1:13">
      <c r="A127" s="90" t="s">
        <v>60</v>
      </c>
      <c r="B127" s="76">
        <v>2642</v>
      </c>
      <c r="C127" s="74">
        <v>244</v>
      </c>
      <c r="D127" s="74">
        <v>310</v>
      </c>
      <c r="E127" s="73">
        <f>0+F127</f>
        <v>350000</v>
      </c>
      <c r="F127" s="73">
        <f>0+G127+H127+J127</f>
        <v>350000</v>
      </c>
      <c r="G127" s="72"/>
      <c r="H127" s="72"/>
      <c r="I127" s="71" t="s">
        <v>52</v>
      </c>
      <c r="J127" s="72">
        <v>350000</v>
      </c>
      <c r="K127" s="72"/>
      <c r="L127" s="71" t="s">
        <v>52</v>
      </c>
      <c r="M127" s="71" t="s">
        <v>52</v>
      </c>
    </row>
    <row r="128" spans="1:13">
      <c r="A128" s="90" t="s">
        <v>76</v>
      </c>
      <c r="B128" s="76">
        <v>2643</v>
      </c>
      <c r="C128" s="74">
        <v>244</v>
      </c>
      <c r="D128" s="74">
        <v>320</v>
      </c>
      <c r="E128" s="73">
        <f>0+F128</f>
        <v>0</v>
      </c>
      <c r="F128" s="73">
        <f>0+G128+H128+J128</f>
        <v>0</v>
      </c>
      <c r="G128" s="72"/>
      <c r="H128" s="72"/>
      <c r="I128" s="71" t="s">
        <v>52</v>
      </c>
      <c r="J128" s="72"/>
      <c r="K128" s="72"/>
      <c r="L128" s="71" t="s">
        <v>52</v>
      </c>
      <c r="M128" s="71" t="s">
        <v>52</v>
      </c>
    </row>
    <row r="129" spans="1:13">
      <c r="A129" s="90" t="s">
        <v>75</v>
      </c>
      <c r="B129" s="76">
        <v>2644</v>
      </c>
      <c r="C129" s="74">
        <v>244</v>
      </c>
      <c r="D129" s="74">
        <v>340</v>
      </c>
      <c r="E129" s="73">
        <f>0+F129+M129</f>
        <v>657000</v>
      </c>
      <c r="F129" s="73">
        <f>0+G129+H129+J129</f>
        <v>657000</v>
      </c>
      <c r="G129" s="73">
        <f>0+G130+G131+G132+G133+G134+G135+G136+G137</f>
        <v>0</v>
      </c>
      <c r="H129" s="73">
        <f>0+H131+H132+H133+H134+H135+H136+H137</f>
        <v>0</v>
      </c>
      <c r="I129" s="89" t="s">
        <v>52</v>
      </c>
      <c r="J129" s="73">
        <f>0+J130+J131+J132+J133+J134+J135+J136+J137</f>
        <v>657000</v>
      </c>
      <c r="K129" s="73">
        <f>0+K130+K133+K134+K135+K136+K137</f>
        <v>0</v>
      </c>
      <c r="L129" s="89" t="s">
        <v>52</v>
      </c>
      <c r="M129" s="73">
        <f>0+M137</f>
        <v>0</v>
      </c>
    </row>
    <row r="130" spans="1:13" ht="14.25" customHeight="1">
      <c r="A130" s="92" t="s">
        <v>74</v>
      </c>
      <c r="B130" s="76">
        <v>26441</v>
      </c>
      <c r="C130" s="74">
        <v>244</v>
      </c>
      <c r="D130" s="74">
        <v>341</v>
      </c>
      <c r="E130" s="73">
        <f t="shared" ref="E130:E136" si="8">0+F130</f>
        <v>0</v>
      </c>
      <c r="F130" s="73">
        <f>0+G130+J130</f>
        <v>0</v>
      </c>
      <c r="G130" s="72"/>
      <c r="H130" s="71" t="s">
        <v>52</v>
      </c>
      <c r="I130" s="71" t="s">
        <v>52</v>
      </c>
      <c r="J130" s="72"/>
      <c r="K130" s="72"/>
      <c r="L130" s="71" t="s">
        <v>52</v>
      </c>
      <c r="M130" s="71" t="s">
        <v>52</v>
      </c>
    </row>
    <row r="131" spans="1:13" ht="14.25" customHeight="1">
      <c r="A131" s="92" t="s">
        <v>73</v>
      </c>
      <c r="B131" s="76">
        <v>26442</v>
      </c>
      <c r="C131" s="74">
        <v>244</v>
      </c>
      <c r="D131" s="74">
        <v>342</v>
      </c>
      <c r="E131" s="73">
        <f t="shared" si="8"/>
        <v>0</v>
      </c>
      <c r="F131" s="73">
        <f t="shared" ref="F131:F137" si="9">0+G131+H131+J131</f>
        <v>0</v>
      </c>
      <c r="G131" s="72"/>
      <c r="H131" s="72"/>
      <c r="I131" s="71" t="s">
        <v>52</v>
      </c>
      <c r="J131" s="72"/>
      <c r="K131" s="71" t="s">
        <v>52</v>
      </c>
      <c r="L131" s="71" t="s">
        <v>52</v>
      </c>
      <c r="M131" s="71" t="s">
        <v>52</v>
      </c>
    </row>
    <row r="132" spans="1:13" ht="14.25" customHeight="1">
      <c r="A132" s="92" t="s">
        <v>72</v>
      </c>
      <c r="B132" s="76">
        <v>26443</v>
      </c>
      <c r="C132" s="74">
        <v>244</v>
      </c>
      <c r="D132" s="74">
        <v>343</v>
      </c>
      <c r="E132" s="73">
        <f t="shared" si="8"/>
        <v>0</v>
      </c>
      <c r="F132" s="73">
        <f t="shared" si="9"/>
        <v>0</v>
      </c>
      <c r="G132" s="72"/>
      <c r="H132" s="72"/>
      <c r="I132" s="71" t="s">
        <v>52</v>
      </c>
      <c r="J132" s="72"/>
      <c r="K132" s="71" t="s">
        <v>52</v>
      </c>
      <c r="L132" s="71" t="s">
        <v>52</v>
      </c>
      <c r="M132" s="71" t="s">
        <v>52</v>
      </c>
    </row>
    <row r="133" spans="1:13" ht="14.25" customHeight="1">
      <c r="A133" s="92" t="s">
        <v>71</v>
      </c>
      <c r="B133" s="76">
        <v>26444</v>
      </c>
      <c r="C133" s="74">
        <v>244</v>
      </c>
      <c r="D133" s="74">
        <v>344</v>
      </c>
      <c r="E133" s="73">
        <f t="shared" si="8"/>
        <v>0</v>
      </c>
      <c r="F133" s="73">
        <f t="shared" si="9"/>
        <v>0</v>
      </c>
      <c r="G133" s="72"/>
      <c r="H133" s="72"/>
      <c r="I133" s="71" t="s">
        <v>52</v>
      </c>
      <c r="J133" s="72"/>
      <c r="K133" s="72"/>
      <c r="L133" s="71" t="s">
        <v>52</v>
      </c>
      <c r="M133" s="71" t="s">
        <v>52</v>
      </c>
    </row>
    <row r="134" spans="1:13" ht="14.25" customHeight="1">
      <c r="A134" s="92" t="s">
        <v>70</v>
      </c>
      <c r="B134" s="76">
        <v>26445</v>
      </c>
      <c r="C134" s="74">
        <v>244</v>
      </c>
      <c r="D134" s="74">
        <v>345</v>
      </c>
      <c r="E134" s="73">
        <f t="shared" si="8"/>
        <v>27000</v>
      </c>
      <c r="F134" s="73">
        <f t="shared" si="9"/>
        <v>27000</v>
      </c>
      <c r="G134" s="72"/>
      <c r="H134" s="72"/>
      <c r="I134" s="71" t="s">
        <v>52</v>
      </c>
      <c r="J134" s="72">
        <v>27000</v>
      </c>
      <c r="K134" s="72"/>
      <c r="L134" s="71" t="s">
        <v>52</v>
      </c>
      <c r="M134" s="71" t="s">
        <v>52</v>
      </c>
    </row>
    <row r="135" spans="1:13" ht="14.25" customHeight="1">
      <c r="A135" s="92" t="s">
        <v>69</v>
      </c>
      <c r="B135" s="76">
        <v>26446</v>
      </c>
      <c r="C135" s="74">
        <v>244</v>
      </c>
      <c r="D135" s="74">
        <v>346</v>
      </c>
      <c r="E135" s="73">
        <f t="shared" si="8"/>
        <v>550000</v>
      </c>
      <c r="F135" s="73">
        <f t="shared" si="9"/>
        <v>550000</v>
      </c>
      <c r="G135" s="72"/>
      <c r="H135" s="72"/>
      <c r="I135" s="71" t="s">
        <v>52</v>
      </c>
      <c r="J135" s="72">
        <v>550000</v>
      </c>
      <c r="K135" s="72"/>
      <c r="L135" s="71" t="s">
        <v>52</v>
      </c>
      <c r="M135" s="71" t="s">
        <v>52</v>
      </c>
    </row>
    <row r="136" spans="1:13" ht="30">
      <c r="A136" s="92" t="s">
        <v>68</v>
      </c>
      <c r="B136" s="76">
        <v>26447</v>
      </c>
      <c r="C136" s="74">
        <v>244</v>
      </c>
      <c r="D136" s="74">
        <v>347</v>
      </c>
      <c r="E136" s="73">
        <f t="shared" si="8"/>
        <v>0</v>
      </c>
      <c r="F136" s="73">
        <f t="shared" si="9"/>
        <v>0</v>
      </c>
      <c r="G136" s="72"/>
      <c r="H136" s="72"/>
      <c r="I136" s="71" t="s">
        <v>52</v>
      </c>
      <c r="J136" s="72"/>
      <c r="K136" s="72"/>
      <c r="L136" s="71" t="s">
        <v>52</v>
      </c>
      <c r="M136" s="71" t="s">
        <v>52</v>
      </c>
    </row>
    <row r="137" spans="1:13" ht="30">
      <c r="A137" s="92" t="s">
        <v>67</v>
      </c>
      <c r="B137" s="76">
        <v>26448</v>
      </c>
      <c r="C137" s="74">
        <v>244</v>
      </c>
      <c r="D137" s="74">
        <v>349</v>
      </c>
      <c r="E137" s="73">
        <f>0+F137+M137</f>
        <v>80000</v>
      </c>
      <c r="F137" s="73">
        <f t="shared" si="9"/>
        <v>80000</v>
      </c>
      <c r="G137" s="72"/>
      <c r="H137" s="72"/>
      <c r="I137" s="71" t="s">
        <v>52</v>
      </c>
      <c r="J137" s="72">
        <v>80000</v>
      </c>
      <c r="K137" s="72"/>
      <c r="L137" s="71" t="s">
        <v>52</v>
      </c>
      <c r="M137" s="72"/>
    </row>
    <row r="138" spans="1:13" ht="30">
      <c r="A138" s="90" t="s">
        <v>66</v>
      </c>
      <c r="B138" s="76">
        <v>2645</v>
      </c>
      <c r="C138" s="74">
        <v>244</v>
      </c>
      <c r="D138" s="93">
        <v>350</v>
      </c>
      <c r="E138" s="73">
        <f t="shared" ref="E138:E144" si="10">0+F138</f>
        <v>0</v>
      </c>
      <c r="F138" s="73">
        <f>0+J138</f>
        <v>0</v>
      </c>
      <c r="G138" s="89" t="s">
        <v>52</v>
      </c>
      <c r="H138" s="89" t="s">
        <v>52</v>
      </c>
      <c r="I138" s="89" t="s">
        <v>52</v>
      </c>
      <c r="J138" s="73">
        <f>0+J139+J140</f>
        <v>0</v>
      </c>
      <c r="K138" s="89" t="s">
        <v>52</v>
      </c>
      <c r="L138" s="89" t="s">
        <v>52</v>
      </c>
      <c r="M138" s="89" t="s">
        <v>52</v>
      </c>
    </row>
    <row r="139" spans="1:13" ht="45">
      <c r="A139" s="92" t="s">
        <v>65</v>
      </c>
      <c r="B139" s="76">
        <v>26451</v>
      </c>
      <c r="C139" s="74">
        <v>244</v>
      </c>
      <c r="D139" s="74">
        <v>352</v>
      </c>
      <c r="E139" s="73">
        <f t="shared" si="10"/>
        <v>0</v>
      </c>
      <c r="F139" s="73">
        <f>0+J139</f>
        <v>0</v>
      </c>
      <c r="G139" s="71" t="s">
        <v>52</v>
      </c>
      <c r="H139" s="71" t="s">
        <v>52</v>
      </c>
      <c r="I139" s="71" t="s">
        <v>52</v>
      </c>
      <c r="J139" s="72"/>
      <c r="K139" s="71" t="s">
        <v>52</v>
      </c>
      <c r="L139" s="71" t="s">
        <v>52</v>
      </c>
      <c r="M139" s="71" t="s">
        <v>52</v>
      </c>
    </row>
    <row r="140" spans="1:13" ht="45">
      <c r="A140" s="92" t="s">
        <v>64</v>
      </c>
      <c r="B140" s="76">
        <v>26452</v>
      </c>
      <c r="C140" s="74">
        <v>244</v>
      </c>
      <c r="D140" s="74">
        <v>353</v>
      </c>
      <c r="E140" s="73">
        <f t="shared" si="10"/>
        <v>0</v>
      </c>
      <c r="F140" s="73">
        <f>0+J140</f>
        <v>0</v>
      </c>
      <c r="G140" s="71" t="s">
        <v>52</v>
      </c>
      <c r="H140" s="71" t="s">
        <v>52</v>
      </c>
      <c r="I140" s="71" t="s">
        <v>52</v>
      </c>
      <c r="J140" s="72"/>
      <c r="K140" s="71" t="s">
        <v>52</v>
      </c>
      <c r="L140" s="71" t="s">
        <v>52</v>
      </c>
      <c r="M140" s="71" t="s">
        <v>52</v>
      </c>
    </row>
    <row r="141" spans="1:13" ht="30">
      <c r="A141" s="91" t="s">
        <v>63</v>
      </c>
      <c r="B141" s="76">
        <v>2650</v>
      </c>
      <c r="C141" s="74">
        <v>400</v>
      </c>
      <c r="D141" s="74" t="s">
        <v>52</v>
      </c>
      <c r="E141" s="73">
        <f t="shared" si="10"/>
        <v>0</v>
      </c>
      <c r="F141" s="73">
        <f>0+I141+J141</f>
        <v>0</v>
      </c>
      <c r="G141" s="89" t="s">
        <v>52</v>
      </c>
      <c r="H141" s="89" t="s">
        <v>52</v>
      </c>
      <c r="I141" s="73">
        <f>0+I142</f>
        <v>0</v>
      </c>
      <c r="J141" s="73">
        <f>0+J142</f>
        <v>0</v>
      </c>
      <c r="K141" s="89" t="s">
        <v>52</v>
      </c>
      <c r="L141" s="89" t="s">
        <v>52</v>
      </c>
      <c r="M141" s="89" t="s">
        <v>52</v>
      </c>
    </row>
    <row r="142" spans="1:13" ht="45">
      <c r="A142" s="90" t="s">
        <v>62</v>
      </c>
      <c r="B142" s="76">
        <v>2652</v>
      </c>
      <c r="C142" s="74">
        <v>407</v>
      </c>
      <c r="D142" s="74" t="s">
        <v>52</v>
      </c>
      <c r="E142" s="73">
        <f t="shared" si="10"/>
        <v>0</v>
      </c>
      <c r="F142" s="73">
        <f>0+I142+J142</f>
        <v>0</v>
      </c>
      <c r="G142" s="89" t="s">
        <v>52</v>
      </c>
      <c r="H142" s="89" t="s">
        <v>52</v>
      </c>
      <c r="I142" s="73">
        <f>0+I143+I144</f>
        <v>0</v>
      </c>
      <c r="J142" s="73">
        <f>0+J143</f>
        <v>0</v>
      </c>
      <c r="K142" s="89" t="s">
        <v>52</v>
      </c>
      <c r="L142" s="89" t="s">
        <v>52</v>
      </c>
      <c r="M142" s="89" t="s">
        <v>52</v>
      </c>
    </row>
    <row r="143" spans="1:13">
      <c r="A143" s="88" t="s">
        <v>61</v>
      </c>
      <c r="B143" s="76">
        <v>26521</v>
      </c>
      <c r="C143" s="74">
        <v>407</v>
      </c>
      <c r="D143" s="75">
        <v>228</v>
      </c>
      <c r="E143" s="73">
        <f t="shared" si="10"/>
        <v>0</v>
      </c>
      <c r="F143" s="73">
        <f>0+I143+J143</f>
        <v>0</v>
      </c>
      <c r="G143" s="71" t="s">
        <v>52</v>
      </c>
      <c r="H143" s="71" t="s">
        <v>52</v>
      </c>
      <c r="I143" s="72"/>
      <c r="J143" s="72"/>
      <c r="K143" s="71" t="s">
        <v>52</v>
      </c>
      <c r="L143" s="71" t="s">
        <v>52</v>
      </c>
      <c r="M143" s="71" t="s">
        <v>52</v>
      </c>
    </row>
    <row r="144" spans="1:13">
      <c r="A144" s="88" t="s">
        <v>60</v>
      </c>
      <c r="B144" s="76">
        <v>26522</v>
      </c>
      <c r="C144" s="74">
        <v>407</v>
      </c>
      <c r="D144" s="75">
        <v>310</v>
      </c>
      <c r="E144" s="73">
        <f t="shared" si="10"/>
        <v>0</v>
      </c>
      <c r="F144" s="73">
        <f>0+I144</f>
        <v>0</v>
      </c>
      <c r="G144" s="71" t="s">
        <v>52</v>
      </c>
      <c r="H144" s="71" t="s">
        <v>52</v>
      </c>
      <c r="I144" s="72"/>
      <c r="J144" s="71" t="s">
        <v>52</v>
      </c>
      <c r="K144" s="71" t="s">
        <v>52</v>
      </c>
      <c r="L144" s="71" t="s">
        <v>52</v>
      </c>
      <c r="M144" s="71" t="s">
        <v>52</v>
      </c>
    </row>
    <row r="145" spans="1:13">
      <c r="A145" s="87" t="s">
        <v>59</v>
      </c>
      <c r="B145" s="81">
        <v>3000</v>
      </c>
      <c r="C145" s="86">
        <v>100</v>
      </c>
      <c r="D145" s="74" t="s">
        <v>52</v>
      </c>
      <c r="E145" s="80">
        <f>0+F145+M145</f>
        <v>-750000</v>
      </c>
      <c r="F145" s="80">
        <f>0+J145</f>
        <v>-750000</v>
      </c>
      <c r="G145" s="80" t="s">
        <v>52</v>
      </c>
      <c r="H145" s="80" t="s">
        <v>52</v>
      </c>
      <c r="I145" s="80" t="s">
        <v>52</v>
      </c>
      <c r="J145" s="80">
        <f>0+J146+J147+J148</f>
        <v>-750000</v>
      </c>
      <c r="K145" s="80">
        <f>0+K146+K147+K148</f>
        <v>0</v>
      </c>
      <c r="L145" s="80" t="s">
        <v>52</v>
      </c>
      <c r="M145" s="80">
        <f>0+M146+M147+M148</f>
        <v>0</v>
      </c>
    </row>
    <row r="146" spans="1:13" ht="30">
      <c r="A146" s="85" t="s">
        <v>58</v>
      </c>
      <c r="B146" s="83">
        <v>3010</v>
      </c>
      <c r="C146" s="74">
        <v>180</v>
      </c>
      <c r="D146" s="74">
        <v>189</v>
      </c>
      <c r="E146" s="73">
        <f>0+F146+M146</f>
        <v>0</v>
      </c>
      <c r="F146" s="73">
        <f>0+J146</f>
        <v>0</v>
      </c>
      <c r="G146" s="71" t="s">
        <v>52</v>
      </c>
      <c r="H146" s="71" t="s">
        <v>52</v>
      </c>
      <c r="I146" s="71" t="s">
        <v>52</v>
      </c>
      <c r="J146" s="72"/>
      <c r="K146" s="72"/>
      <c r="L146" s="71" t="s">
        <v>52</v>
      </c>
      <c r="M146" s="72"/>
    </row>
    <row r="147" spans="1:13">
      <c r="A147" s="84" t="s">
        <v>57</v>
      </c>
      <c r="B147" s="83">
        <v>3020</v>
      </c>
      <c r="C147" s="74">
        <v>180</v>
      </c>
      <c r="D147" s="74">
        <v>189</v>
      </c>
      <c r="E147" s="73">
        <f>0+F147+M147</f>
        <v>-750000</v>
      </c>
      <c r="F147" s="73">
        <f>0+J147</f>
        <v>-750000</v>
      </c>
      <c r="G147" s="71" t="s">
        <v>52</v>
      </c>
      <c r="H147" s="71" t="s">
        <v>52</v>
      </c>
      <c r="I147" s="71" t="s">
        <v>52</v>
      </c>
      <c r="J147" s="72">
        <v>-750000</v>
      </c>
      <c r="K147" s="72"/>
      <c r="L147" s="71" t="s">
        <v>52</v>
      </c>
      <c r="M147" s="72"/>
    </row>
    <row r="148" spans="1:13">
      <c r="A148" s="84" t="s">
        <v>56</v>
      </c>
      <c r="B148" s="83">
        <v>3030</v>
      </c>
      <c r="C148" s="75">
        <v>180</v>
      </c>
      <c r="D148" s="74">
        <v>189</v>
      </c>
      <c r="E148" s="73">
        <f>0+F148+M148</f>
        <v>0</v>
      </c>
      <c r="F148" s="73">
        <f>0+J148</f>
        <v>0</v>
      </c>
      <c r="G148" s="71" t="s">
        <v>52</v>
      </c>
      <c r="H148" s="71" t="s">
        <v>52</v>
      </c>
      <c r="I148" s="71" t="s">
        <v>52</v>
      </c>
      <c r="J148" s="72"/>
      <c r="K148" s="72"/>
      <c r="L148" s="71" t="s">
        <v>52</v>
      </c>
      <c r="M148" s="72"/>
    </row>
    <row r="149" spans="1:13">
      <c r="A149" s="82" t="s">
        <v>55</v>
      </c>
      <c r="B149" s="81">
        <v>4000</v>
      </c>
      <c r="C149" s="75" t="s">
        <v>52</v>
      </c>
      <c r="D149" s="74" t="s">
        <v>52</v>
      </c>
      <c r="E149" s="80">
        <f>0+F149</f>
        <v>0</v>
      </c>
      <c r="F149" s="80">
        <f>0+H149</f>
        <v>0</v>
      </c>
      <c r="G149" s="79" t="s">
        <v>52</v>
      </c>
      <c r="H149" s="80">
        <f>0+H150</f>
        <v>0</v>
      </c>
      <c r="I149" s="80">
        <f>0+I150</f>
        <v>0</v>
      </c>
      <c r="J149" s="79" t="s">
        <v>52</v>
      </c>
      <c r="K149" s="79" t="s">
        <v>52</v>
      </c>
      <c r="L149" s="79" t="s">
        <v>52</v>
      </c>
      <c r="M149" s="79" t="s">
        <v>52</v>
      </c>
    </row>
    <row r="150" spans="1:13" ht="30">
      <c r="A150" s="77" t="s">
        <v>54</v>
      </c>
      <c r="B150" s="76">
        <v>4010</v>
      </c>
      <c r="C150" s="75">
        <v>610</v>
      </c>
      <c r="D150" s="74" t="s">
        <v>52</v>
      </c>
      <c r="E150" s="73">
        <f>0+F150</f>
        <v>0</v>
      </c>
      <c r="F150" s="73">
        <f>0+H150+I150</f>
        <v>0</v>
      </c>
      <c r="G150" s="71" t="s">
        <v>52</v>
      </c>
      <c r="H150" s="72"/>
      <c r="I150" s="78"/>
      <c r="J150" s="71" t="s">
        <v>52</v>
      </c>
      <c r="K150" s="71" t="s">
        <v>52</v>
      </c>
      <c r="L150" s="71" t="s">
        <v>52</v>
      </c>
      <c r="M150" s="71" t="s">
        <v>52</v>
      </c>
    </row>
    <row r="151" spans="1:13" ht="30">
      <c r="A151" s="77" t="s">
        <v>53</v>
      </c>
      <c r="B151" s="76">
        <v>7000</v>
      </c>
      <c r="C151" s="75" t="s">
        <v>52</v>
      </c>
      <c r="D151" s="74" t="s">
        <v>52</v>
      </c>
      <c r="E151" s="73">
        <f>0+F151</f>
        <v>0</v>
      </c>
      <c r="F151" s="72"/>
      <c r="G151" s="71" t="s">
        <v>52</v>
      </c>
      <c r="H151" s="71" t="s">
        <v>52</v>
      </c>
      <c r="I151" s="71" t="s">
        <v>52</v>
      </c>
      <c r="J151" s="71" t="s">
        <v>52</v>
      </c>
      <c r="K151" s="71" t="s">
        <v>52</v>
      </c>
      <c r="L151" s="71" t="s">
        <v>52</v>
      </c>
      <c r="M151" s="71" t="s">
        <v>52</v>
      </c>
    </row>
    <row r="152" spans="1:13" s="64" customFormat="1">
      <c r="A152" s="70"/>
      <c r="B152" s="69"/>
      <c r="C152" s="68"/>
      <c r="D152" s="68"/>
      <c r="E152" s="67"/>
      <c r="F152" s="67"/>
      <c r="G152" s="65"/>
      <c r="H152" s="65"/>
      <c r="I152" s="65"/>
      <c r="J152" s="65"/>
      <c r="K152" s="66"/>
      <c r="L152" s="65"/>
      <c r="M152" s="65"/>
    </row>
    <row r="154" spans="1:13">
      <c r="A154" s="241" t="s">
        <v>51</v>
      </c>
      <c r="B154" s="241"/>
      <c r="C154" s="241"/>
      <c r="D154" s="241"/>
      <c r="E154" s="241"/>
      <c r="F154" s="241"/>
      <c r="G154" s="241"/>
      <c r="I154" s="14" t="s">
        <v>49</v>
      </c>
      <c r="L154" s="264"/>
      <c r="M154" s="264"/>
    </row>
    <row r="155" spans="1:13">
      <c r="D155" s="14"/>
      <c r="E155" s="60"/>
      <c r="F155" s="60"/>
      <c r="I155" s="54" t="s">
        <v>37</v>
      </c>
      <c r="L155" s="265" t="s">
        <v>48</v>
      </c>
      <c r="M155" s="265"/>
    </row>
    <row r="156" spans="1:13">
      <c r="A156" s="241"/>
      <c r="B156" s="241"/>
      <c r="C156" s="241"/>
      <c r="D156" s="241"/>
      <c r="E156" s="241"/>
      <c r="F156" s="241"/>
      <c r="G156" s="241"/>
      <c r="H156" s="241"/>
      <c r="I156" s="55" t="s">
        <v>49</v>
      </c>
      <c r="L156" s="264"/>
      <c r="M156" s="264"/>
    </row>
    <row r="157" spans="1:13">
      <c r="D157" s="14"/>
      <c r="E157" s="60"/>
      <c r="F157" s="60"/>
      <c r="I157" s="55" t="s">
        <v>37</v>
      </c>
      <c r="L157" s="263" t="s">
        <v>48</v>
      </c>
      <c r="M157" s="263"/>
    </row>
    <row r="158" spans="1:13">
      <c r="A158" s="241"/>
      <c r="B158" s="241"/>
      <c r="C158" s="241"/>
      <c r="D158" s="241"/>
      <c r="E158" s="241"/>
      <c r="F158" s="241"/>
      <c r="G158" s="241"/>
      <c r="H158" s="241"/>
      <c r="I158" s="55" t="s">
        <v>49</v>
      </c>
      <c r="L158" s="264"/>
      <c r="M158" s="264"/>
    </row>
    <row r="159" spans="1:13">
      <c r="D159" s="14"/>
      <c r="E159" s="60"/>
      <c r="F159" s="60"/>
      <c r="I159" s="55" t="s">
        <v>37</v>
      </c>
      <c r="L159" s="263" t="s">
        <v>48</v>
      </c>
      <c r="M159" s="263"/>
    </row>
    <row r="160" spans="1:13">
      <c r="A160" s="63" t="s">
        <v>50</v>
      </c>
      <c r="D160" s="14"/>
      <c r="E160" s="60"/>
      <c r="F160" s="60"/>
      <c r="I160" s="55" t="s">
        <v>49</v>
      </c>
      <c r="L160" s="264"/>
      <c r="M160" s="264"/>
    </row>
    <row r="161" spans="1:13">
      <c r="A161" s="62"/>
      <c r="B161" s="61"/>
      <c r="D161" s="14"/>
      <c r="E161" s="60"/>
      <c r="F161" s="60"/>
      <c r="I161" s="55" t="s">
        <v>37</v>
      </c>
      <c r="L161" s="263" t="s">
        <v>48</v>
      </c>
      <c r="M161" s="263"/>
    </row>
    <row r="162" spans="1:13">
      <c r="A162" s="59"/>
      <c r="B162" s="58"/>
    </row>
  </sheetData>
  <mergeCells count="27">
    <mergeCell ref="L161:M161"/>
    <mergeCell ref="L154:M154"/>
    <mergeCell ref="L155:M155"/>
    <mergeCell ref="L156:M156"/>
    <mergeCell ref="L157:M157"/>
    <mergeCell ref="L158:M158"/>
    <mergeCell ref="L159:M159"/>
    <mergeCell ref="L160:M160"/>
    <mergeCell ref="A2:M2"/>
    <mergeCell ref="A4:A7"/>
    <mergeCell ref="G6:G7"/>
    <mergeCell ref="C4:C7"/>
    <mergeCell ref="B4:B7"/>
    <mergeCell ref="J3:K3"/>
    <mergeCell ref="A158:H158"/>
    <mergeCell ref="M5:M7"/>
    <mergeCell ref="L5:L7"/>
    <mergeCell ref="F5:F7"/>
    <mergeCell ref="A156:H156"/>
    <mergeCell ref="A154:G154"/>
    <mergeCell ref="H6:H7"/>
    <mergeCell ref="I6:I7"/>
    <mergeCell ref="D4:D7"/>
    <mergeCell ref="G4:K4"/>
    <mergeCell ref="J6:K6"/>
    <mergeCell ref="E4:E7"/>
    <mergeCell ref="G5:K5"/>
  </mergeCells>
  <pageMargins left="0.70866141732283472" right="0.39370078740157483" top="0.74803149606299213" bottom="0.74803149606299213" header="0.31496062992125984" footer="0.31496062992125984"/>
  <pageSetup paperSize="9" scale="36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X162"/>
  <sheetViews>
    <sheetView zoomScale="90" zoomScaleNormal="90" workbookViewId="0">
      <pane ySplit="7" topLeftCell="A8" activePane="bottomLeft" state="frozen"/>
      <selection activeCell="C1" sqref="C1"/>
      <selection pane="bottomLeft"/>
    </sheetView>
  </sheetViews>
  <sheetFormatPr defaultRowHeight="15"/>
  <cols>
    <col min="1" max="1" width="58.140625" style="14" customWidth="1"/>
    <col min="2" max="2" width="8.140625" style="57" customWidth="1"/>
    <col min="3" max="3" width="13.42578125" style="14" customWidth="1"/>
    <col min="4" max="4" width="10.5703125" style="15" customWidth="1"/>
    <col min="5" max="6" width="17.28515625" style="56" customWidth="1"/>
    <col min="7" max="7" width="17.28515625" style="14" customWidth="1"/>
    <col min="8" max="8" width="22" style="14" customWidth="1"/>
    <col min="9" max="15" width="17.42578125" style="14" customWidth="1"/>
    <col min="16" max="17" width="17.28515625" style="14" customWidth="1"/>
    <col min="18" max="16384" width="9.140625" style="14"/>
  </cols>
  <sheetData>
    <row r="1" spans="1:102" ht="6" customHeight="1">
      <c r="A1" s="125"/>
      <c r="B1" s="138"/>
      <c r="C1" s="137"/>
      <c r="D1" s="125"/>
      <c r="E1" s="136"/>
      <c r="F1" s="136"/>
      <c r="G1" s="125"/>
      <c r="H1" s="135"/>
      <c r="I1" s="135"/>
      <c r="J1" s="134"/>
      <c r="K1" s="134"/>
      <c r="L1" s="134"/>
      <c r="M1" s="133"/>
    </row>
    <row r="2" spans="1:102" ht="15" customHeight="1">
      <c r="A2" s="258" t="s">
        <v>221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113"/>
      <c r="O2" s="132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</row>
    <row r="3" spans="1:102">
      <c r="A3" s="130"/>
      <c r="B3" s="131"/>
      <c r="C3" s="130"/>
      <c r="D3" s="130"/>
      <c r="E3" s="129"/>
      <c r="F3" s="129"/>
      <c r="G3" s="128"/>
      <c r="H3" s="127"/>
      <c r="I3" s="127"/>
      <c r="J3" s="262"/>
      <c r="K3" s="262"/>
      <c r="L3" s="144"/>
      <c r="M3" s="125"/>
      <c r="N3" s="141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</row>
    <row r="4" spans="1:102" ht="15" customHeight="1">
      <c r="A4" s="259" t="s">
        <v>218</v>
      </c>
      <c r="B4" s="259" t="s">
        <v>217</v>
      </c>
      <c r="C4" s="259" t="s">
        <v>216</v>
      </c>
      <c r="D4" s="250" t="s">
        <v>215</v>
      </c>
      <c r="E4" s="245" t="s">
        <v>214</v>
      </c>
      <c r="F4" s="124"/>
      <c r="G4" s="253" t="s">
        <v>213</v>
      </c>
      <c r="H4" s="253"/>
      <c r="I4" s="253"/>
      <c r="J4" s="253"/>
      <c r="K4" s="253"/>
      <c r="L4" s="123"/>
      <c r="M4" s="122"/>
      <c r="N4" s="113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</row>
    <row r="5" spans="1:102" ht="15" customHeight="1">
      <c r="A5" s="259"/>
      <c r="B5" s="259"/>
      <c r="C5" s="259"/>
      <c r="D5" s="251"/>
      <c r="E5" s="246"/>
      <c r="F5" s="245" t="s">
        <v>212</v>
      </c>
      <c r="G5" s="256" t="s">
        <v>211</v>
      </c>
      <c r="H5" s="253"/>
      <c r="I5" s="253"/>
      <c r="J5" s="253"/>
      <c r="K5" s="257"/>
      <c r="L5" s="242" t="s">
        <v>210</v>
      </c>
      <c r="M5" s="242" t="s">
        <v>209</v>
      </c>
      <c r="N5" s="141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</row>
    <row r="6" spans="1:102" ht="105.75" customHeight="1">
      <c r="A6" s="259"/>
      <c r="B6" s="259"/>
      <c r="C6" s="259"/>
      <c r="D6" s="251"/>
      <c r="E6" s="246"/>
      <c r="F6" s="246"/>
      <c r="G6" s="260" t="s">
        <v>208</v>
      </c>
      <c r="H6" s="248" t="s">
        <v>207</v>
      </c>
      <c r="I6" s="248" t="s">
        <v>206</v>
      </c>
      <c r="J6" s="254" t="s">
        <v>205</v>
      </c>
      <c r="K6" s="255"/>
      <c r="L6" s="243"/>
      <c r="M6" s="243"/>
      <c r="N6" s="113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</row>
    <row r="7" spans="1:102" ht="18.75" customHeight="1">
      <c r="A7" s="259"/>
      <c r="B7" s="259"/>
      <c r="C7" s="259"/>
      <c r="D7" s="252"/>
      <c r="E7" s="247"/>
      <c r="F7" s="247"/>
      <c r="G7" s="261"/>
      <c r="H7" s="249"/>
      <c r="I7" s="249"/>
      <c r="J7" s="121" t="s">
        <v>204</v>
      </c>
      <c r="K7" s="121" t="s">
        <v>203</v>
      </c>
      <c r="L7" s="244"/>
      <c r="M7" s="244"/>
      <c r="N7" s="141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</row>
    <row r="8" spans="1:102">
      <c r="A8" s="142">
        <v>1</v>
      </c>
      <c r="B8" s="142">
        <v>2</v>
      </c>
      <c r="C8" s="142">
        <v>3</v>
      </c>
      <c r="D8" s="142">
        <v>4</v>
      </c>
      <c r="E8" s="142">
        <v>5</v>
      </c>
      <c r="F8" s="142">
        <v>6</v>
      </c>
      <c r="G8" s="142">
        <v>7</v>
      </c>
      <c r="H8" s="142">
        <v>8</v>
      </c>
      <c r="I8" s="142">
        <v>9</v>
      </c>
      <c r="J8" s="142">
        <v>10</v>
      </c>
      <c r="K8" s="142">
        <v>11</v>
      </c>
      <c r="L8" s="142">
        <v>12</v>
      </c>
      <c r="M8" s="142">
        <v>13</v>
      </c>
      <c r="N8" s="14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</row>
    <row r="9" spans="1:102">
      <c r="A9" s="120" t="s">
        <v>202</v>
      </c>
      <c r="B9" s="116" t="s">
        <v>201</v>
      </c>
      <c r="C9" s="142" t="s">
        <v>52</v>
      </c>
      <c r="D9" s="142" t="s">
        <v>52</v>
      </c>
      <c r="E9" s="115">
        <f>0+F9+L9+M9</f>
        <v>0</v>
      </c>
      <c r="F9" s="114">
        <f>0+G9+H9+I9+J9</f>
        <v>0</v>
      </c>
      <c r="G9" s="147">
        <v>0</v>
      </c>
      <c r="H9" s="146">
        <v>0</v>
      </c>
      <c r="I9" s="146">
        <v>0</v>
      </c>
      <c r="J9" s="146">
        <v>0</v>
      </c>
      <c r="K9" s="146">
        <v>0</v>
      </c>
      <c r="L9" s="145">
        <v>0</v>
      </c>
      <c r="M9" s="145">
        <v>0</v>
      </c>
      <c r="N9" s="14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</row>
    <row r="10" spans="1:102">
      <c r="A10" s="77" t="s">
        <v>200</v>
      </c>
      <c r="B10" s="116" t="s">
        <v>199</v>
      </c>
      <c r="C10" s="93" t="s">
        <v>52</v>
      </c>
      <c r="D10" s="93" t="s">
        <v>52</v>
      </c>
      <c r="E10" s="115">
        <f>0+ROUND(F10+L10+M10,2)</f>
        <v>0</v>
      </c>
      <c r="F10" s="114">
        <f>0+ROUND(G10+H10+I10+J10,2)</f>
        <v>0</v>
      </c>
      <c r="G10" s="73">
        <f>0+ROUND(G9+G11-G52+G50,2)</f>
        <v>0</v>
      </c>
      <c r="H10" s="73">
        <f>0+ROUND(H9+H11-H52+H50-H149,2)</f>
        <v>0</v>
      </c>
      <c r="I10" s="73">
        <f>0+ROUND(I9+I11-I52-I149,2)</f>
        <v>0</v>
      </c>
      <c r="J10" s="73">
        <f>0+ROUND(J9+J11-J52+J50,2)</f>
        <v>0</v>
      </c>
      <c r="K10" s="73">
        <f>0+ROUND(K9+K11-K52+K50,2)</f>
        <v>0</v>
      </c>
      <c r="L10" s="73">
        <f>0+ROUND(L9+L11-L52,2)</f>
        <v>0</v>
      </c>
      <c r="M10" s="73">
        <f>0+ROUND(M9+M11-M52,2)</f>
        <v>0</v>
      </c>
      <c r="N10" s="113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</row>
    <row r="11" spans="1:102">
      <c r="A11" s="82" t="s">
        <v>198</v>
      </c>
      <c r="B11" s="99" t="s">
        <v>197</v>
      </c>
      <c r="C11" s="112" t="s">
        <v>196</v>
      </c>
      <c r="D11" s="86" t="s">
        <v>52</v>
      </c>
      <c r="E11" s="111">
        <f>0+F11+L11+M11</f>
        <v>37930151.670000002</v>
      </c>
      <c r="F11" s="110">
        <f>0+G11+H11+I11+J11</f>
        <v>37930151.670000002</v>
      </c>
      <c r="G11" s="80">
        <f>0+G16</f>
        <v>18440151.670000002</v>
      </c>
      <c r="H11" s="80">
        <f>0+H38</f>
        <v>0</v>
      </c>
      <c r="I11" s="80">
        <f>0+I38</f>
        <v>0</v>
      </c>
      <c r="J11" s="80">
        <f>0+J12+J16+J23+J28+J38+J42+J145</f>
        <v>19490000</v>
      </c>
      <c r="K11" s="80">
        <f>0+K28+K145</f>
        <v>0</v>
      </c>
      <c r="L11" s="80">
        <f>0+L16</f>
        <v>0</v>
      </c>
      <c r="M11" s="80">
        <f>0+M12+M16+M28+M145</f>
        <v>0</v>
      </c>
      <c r="N11" s="141"/>
    </row>
    <row r="12" spans="1:102" ht="35.25" customHeight="1">
      <c r="A12" s="96" t="s">
        <v>195</v>
      </c>
      <c r="B12" s="99" t="s">
        <v>194</v>
      </c>
      <c r="C12" s="107">
        <v>120</v>
      </c>
      <c r="D12" s="74" t="s">
        <v>52</v>
      </c>
      <c r="E12" s="73">
        <f>0+E13+E14+E15</f>
        <v>1700000</v>
      </c>
      <c r="F12" s="73">
        <f>0+F13+F14+F15</f>
        <v>1700000</v>
      </c>
      <c r="G12" s="108" t="s">
        <v>52</v>
      </c>
      <c r="H12" s="106" t="s">
        <v>52</v>
      </c>
      <c r="I12" s="106" t="s">
        <v>52</v>
      </c>
      <c r="J12" s="73">
        <f>0+J13+J14+J15</f>
        <v>1700000</v>
      </c>
      <c r="K12" s="106" t="s">
        <v>52</v>
      </c>
      <c r="L12" s="106" t="s">
        <v>52</v>
      </c>
      <c r="M12" s="73">
        <f>0+M14+M15</f>
        <v>0</v>
      </c>
    </row>
    <row r="13" spans="1:102" ht="30">
      <c r="A13" s="91" t="s">
        <v>193</v>
      </c>
      <c r="B13" s="99" t="s">
        <v>192</v>
      </c>
      <c r="C13" s="107">
        <v>120</v>
      </c>
      <c r="D13" s="74">
        <v>121</v>
      </c>
      <c r="E13" s="73">
        <f>0+F13</f>
        <v>1700000</v>
      </c>
      <c r="F13" s="73">
        <f>0+J13</f>
        <v>1700000</v>
      </c>
      <c r="G13" s="71" t="s">
        <v>52</v>
      </c>
      <c r="H13" s="71" t="s">
        <v>52</v>
      </c>
      <c r="I13" s="71" t="s">
        <v>52</v>
      </c>
      <c r="J13" s="72">
        <v>1700000</v>
      </c>
      <c r="K13" s="71" t="s">
        <v>52</v>
      </c>
      <c r="L13" s="71" t="s">
        <v>52</v>
      </c>
      <c r="M13" s="71" t="s">
        <v>52</v>
      </c>
    </row>
    <row r="14" spans="1:102">
      <c r="A14" s="91" t="s">
        <v>191</v>
      </c>
      <c r="B14" s="99" t="s">
        <v>190</v>
      </c>
      <c r="C14" s="107">
        <v>120</v>
      </c>
      <c r="D14" s="74">
        <v>124</v>
      </c>
      <c r="E14" s="73">
        <f>0+F14+M14</f>
        <v>0</v>
      </c>
      <c r="F14" s="73">
        <f>0+J14</f>
        <v>0</v>
      </c>
      <c r="G14" s="71" t="s">
        <v>52</v>
      </c>
      <c r="H14" s="71" t="s">
        <v>52</v>
      </c>
      <c r="I14" s="71" t="s">
        <v>52</v>
      </c>
      <c r="J14" s="72"/>
      <c r="K14" s="71" t="s">
        <v>52</v>
      </c>
      <c r="L14" s="71" t="s">
        <v>52</v>
      </c>
      <c r="M14" s="72"/>
    </row>
    <row r="15" spans="1:102" ht="45">
      <c r="A15" s="91" t="s">
        <v>189</v>
      </c>
      <c r="B15" s="99" t="s">
        <v>188</v>
      </c>
      <c r="C15" s="107">
        <v>120</v>
      </c>
      <c r="D15" s="74">
        <v>128</v>
      </c>
      <c r="E15" s="73">
        <f>0+F15+M15</f>
        <v>0</v>
      </c>
      <c r="F15" s="73">
        <f>0+J15</f>
        <v>0</v>
      </c>
      <c r="G15" s="71" t="s">
        <v>52</v>
      </c>
      <c r="H15" s="71" t="s">
        <v>52</v>
      </c>
      <c r="I15" s="71" t="s">
        <v>52</v>
      </c>
      <c r="J15" s="72"/>
      <c r="K15" s="71" t="s">
        <v>52</v>
      </c>
      <c r="L15" s="71" t="s">
        <v>52</v>
      </c>
      <c r="M15" s="72"/>
    </row>
    <row r="16" spans="1:102" s="64" customFormat="1" ht="30">
      <c r="A16" s="96" t="s">
        <v>187</v>
      </c>
      <c r="B16" s="99" t="s">
        <v>186</v>
      </c>
      <c r="C16" s="107">
        <v>130</v>
      </c>
      <c r="D16" s="74" t="s">
        <v>52</v>
      </c>
      <c r="E16" s="73">
        <f>0+F16+L16+M16</f>
        <v>36980151.670000002</v>
      </c>
      <c r="F16" s="73">
        <f>0+G16+J16</f>
        <v>36980151.670000002</v>
      </c>
      <c r="G16" s="73">
        <f>0+G17</f>
        <v>18440151.670000002</v>
      </c>
      <c r="H16" s="106" t="s">
        <v>52</v>
      </c>
      <c r="I16" s="106" t="s">
        <v>52</v>
      </c>
      <c r="J16" s="73">
        <f>0+J17+J18+J21+J22</f>
        <v>18540000</v>
      </c>
      <c r="K16" s="106" t="s">
        <v>52</v>
      </c>
      <c r="L16" s="73">
        <f>0+L17+L18+L21+L22</f>
        <v>0</v>
      </c>
      <c r="M16" s="73">
        <f>0+M18</f>
        <v>0</v>
      </c>
    </row>
    <row r="17" spans="1:13" ht="75">
      <c r="A17" s="91" t="s">
        <v>185</v>
      </c>
      <c r="B17" s="99">
        <v>1210</v>
      </c>
      <c r="C17" s="107">
        <v>130</v>
      </c>
      <c r="D17" s="74">
        <v>131</v>
      </c>
      <c r="E17" s="73">
        <f>0+F17+L17</f>
        <v>18440151.670000002</v>
      </c>
      <c r="F17" s="73">
        <f>0+G17+J17</f>
        <v>18440151.670000002</v>
      </c>
      <c r="G17" s="72">
        <v>18440151.670000002</v>
      </c>
      <c r="H17" s="71" t="s">
        <v>52</v>
      </c>
      <c r="I17" s="71" t="s">
        <v>52</v>
      </c>
      <c r="J17" s="72"/>
      <c r="K17" s="71" t="s">
        <v>52</v>
      </c>
      <c r="L17" s="72"/>
      <c r="M17" s="71" t="s">
        <v>52</v>
      </c>
    </row>
    <row r="18" spans="1:13" ht="30">
      <c r="A18" s="91" t="s">
        <v>184</v>
      </c>
      <c r="B18" s="99">
        <v>1230</v>
      </c>
      <c r="C18" s="107">
        <v>130</v>
      </c>
      <c r="D18" s="74">
        <v>131</v>
      </c>
      <c r="E18" s="73">
        <f>0+F18+L18+M18</f>
        <v>18495000</v>
      </c>
      <c r="F18" s="73">
        <f t="shared" ref="F18:F37" si="0">0+J18</f>
        <v>18495000</v>
      </c>
      <c r="G18" s="106" t="s">
        <v>52</v>
      </c>
      <c r="H18" s="106" t="s">
        <v>52</v>
      </c>
      <c r="I18" s="106" t="s">
        <v>52</v>
      </c>
      <c r="J18" s="73">
        <f>0+J19+J20</f>
        <v>18495000</v>
      </c>
      <c r="K18" s="106" t="s">
        <v>52</v>
      </c>
      <c r="L18" s="73">
        <f>0+L19+L20</f>
        <v>0</v>
      </c>
      <c r="M18" s="73">
        <f>0+M19+M20</f>
        <v>0</v>
      </c>
    </row>
    <row r="19" spans="1:13" ht="30">
      <c r="A19" s="90" t="s">
        <v>183</v>
      </c>
      <c r="B19" s="99" t="s">
        <v>182</v>
      </c>
      <c r="C19" s="107">
        <v>130</v>
      </c>
      <c r="D19" s="74">
        <v>131</v>
      </c>
      <c r="E19" s="73">
        <f>0+F19+L19+M19</f>
        <v>18495000</v>
      </c>
      <c r="F19" s="73">
        <f t="shared" si="0"/>
        <v>18495000</v>
      </c>
      <c r="G19" s="71" t="s">
        <v>52</v>
      </c>
      <c r="H19" s="71" t="s">
        <v>52</v>
      </c>
      <c r="I19" s="71" t="s">
        <v>52</v>
      </c>
      <c r="J19" s="72">
        <v>18495000</v>
      </c>
      <c r="K19" s="71" t="s">
        <v>52</v>
      </c>
      <c r="L19" s="72"/>
      <c r="M19" s="72"/>
    </row>
    <row r="20" spans="1:13" ht="30">
      <c r="A20" s="90" t="s">
        <v>181</v>
      </c>
      <c r="B20" s="99" t="s">
        <v>180</v>
      </c>
      <c r="C20" s="107">
        <v>130</v>
      </c>
      <c r="D20" s="74">
        <v>131</v>
      </c>
      <c r="E20" s="73">
        <f>0+F20+L20+M20</f>
        <v>0</v>
      </c>
      <c r="F20" s="73">
        <f t="shared" si="0"/>
        <v>0</v>
      </c>
      <c r="G20" s="71" t="s">
        <v>52</v>
      </c>
      <c r="H20" s="71" t="s">
        <v>52</v>
      </c>
      <c r="I20" s="71" t="s">
        <v>52</v>
      </c>
      <c r="J20" s="72"/>
      <c r="K20" s="71" t="s">
        <v>52</v>
      </c>
      <c r="L20" s="72"/>
      <c r="M20" s="72"/>
    </row>
    <row r="21" spans="1:13">
      <c r="A21" s="91" t="s">
        <v>179</v>
      </c>
      <c r="B21" s="99" t="s">
        <v>178</v>
      </c>
      <c r="C21" s="107">
        <v>130</v>
      </c>
      <c r="D21" s="74">
        <v>134</v>
      </c>
      <c r="E21" s="73">
        <f>0+F21+L21</f>
        <v>10000</v>
      </c>
      <c r="F21" s="73">
        <f t="shared" si="0"/>
        <v>10000</v>
      </c>
      <c r="G21" s="71" t="s">
        <v>52</v>
      </c>
      <c r="H21" s="71" t="s">
        <v>52</v>
      </c>
      <c r="I21" s="71" t="s">
        <v>52</v>
      </c>
      <c r="J21" s="72">
        <v>10000</v>
      </c>
      <c r="K21" s="71" t="s">
        <v>52</v>
      </c>
      <c r="L21" s="72"/>
      <c r="M21" s="71" t="s">
        <v>52</v>
      </c>
    </row>
    <row r="22" spans="1:13">
      <c r="A22" s="91" t="s">
        <v>177</v>
      </c>
      <c r="B22" s="99">
        <v>1250</v>
      </c>
      <c r="C22" s="74">
        <v>130</v>
      </c>
      <c r="D22" s="74">
        <v>135</v>
      </c>
      <c r="E22" s="73">
        <f>0+F22+L22</f>
        <v>35000</v>
      </c>
      <c r="F22" s="73">
        <f t="shared" si="0"/>
        <v>35000</v>
      </c>
      <c r="G22" s="71" t="s">
        <v>52</v>
      </c>
      <c r="H22" s="71" t="s">
        <v>52</v>
      </c>
      <c r="I22" s="71" t="s">
        <v>52</v>
      </c>
      <c r="J22" s="72">
        <v>35000</v>
      </c>
      <c r="K22" s="71" t="s">
        <v>52</v>
      </c>
      <c r="L22" s="72"/>
      <c r="M22" s="71" t="s">
        <v>52</v>
      </c>
    </row>
    <row r="23" spans="1:13" ht="30">
      <c r="A23" s="96" t="s">
        <v>176</v>
      </c>
      <c r="B23" s="99">
        <v>1300</v>
      </c>
      <c r="C23" s="74">
        <v>140</v>
      </c>
      <c r="D23" s="74" t="s">
        <v>52</v>
      </c>
      <c r="E23" s="73">
        <f>0+F23</f>
        <v>0</v>
      </c>
      <c r="F23" s="73">
        <f t="shared" si="0"/>
        <v>0</v>
      </c>
      <c r="G23" s="106" t="s">
        <v>52</v>
      </c>
      <c r="H23" s="106" t="s">
        <v>52</v>
      </c>
      <c r="I23" s="106" t="s">
        <v>52</v>
      </c>
      <c r="J23" s="73">
        <f>0+J24+J25+J26+J27</f>
        <v>0</v>
      </c>
      <c r="K23" s="106" t="s">
        <v>52</v>
      </c>
      <c r="L23" s="106" t="s">
        <v>52</v>
      </c>
      <c r="M23" s="106" t="s">
        <v>52</v>
      </c>
    </row>
    <row r="24" spans="1:13" ht="45">
      <c r="A24" s="91" t="s">
        <v>175</v>
      </c>
      <c r="B24" s="99">
        <v>1301</v>
      </c>
      <c r="C24" s="74">
        <v>140</v>
      </c>
      <c r="D24" s="74">
        <v>141</v>
      </c>
      <c r="E24" s="73">
        <f>0+F24</f>
        <v>0</v>
      </c>
      <c r="F24" s="73">
        <f t="shared" si="0"/>
        <v>0</v>
      </c>
      <c r="G24" s="71" t="s">
        <v>52</v>
      </c>
      <c r="H24" s="71" t="s">
        <v>52</v>
      </c>
      <c r="I24" s="71" t="s">
        <v>52</v>
      </c>
      <c r="J24" s="72"/>
      <c r="K24" s="71" t="s">
        <v>52</v>
      </c>
      <c r="L24" s="71" t="s">
        <v>52</v>
      </c>
      <c r="M24" s="71" t="s">
        <v>52</v>
      </c>
    </row>
    <row r="25" spans="1:13">
      <c r="A25" s="91" t="s">
        <v>174</v>
      </c>
      <c r="B25" s="99">
        <v>1302</v>
      </c>
      <c r="C25" s="74">
        <v>140</v>
      </c>
      <c r="D25" s="74">
        <v>143</v>
      </c>
      <c r="E25" s="73">
        <f>0+F25</f>
        <v>0</v>
      </c>
      <c r="F25" s="73">
        <f t="shared" si="0"/>
        <v>0</v>
      </c>
      <c r="G25" s="71" t="s">
        <v>52</v>
      </c>
      <c r="H25" s="71" t="s">
        <v>52</v>
      </c>
      <c r="I25" s="71" t="s">
        <v>52</v>
      </c>
      <c r="J25" s="72"/>
      <c r="K25" s="71" t="s">
        <v>52</v>
      </c>
      <c r="L25" s="71" t="s">
        <v>52</v>
      </c>
      <c r="M25" s="71" t="s">
        <v>52</v>
      </c>
    </row>
    <row r="26" spans="1:13" ht="30">
      <c r="A26" s="91" t="s">
        <v>173</v>
      </c>
      <c r="B26" s="99">
        <v>1303</v>
      </c>
      <c r="C26" s="74">
        <v>140</v>
      </c>
      <c r="D26" s="74">
        <v>144</v>
      </c>
      <c r="E26" s="73">
        <f>0+F26</f>
        <v>0</v>
      </c>
      <c r="F26" s="73">
        <f t="shared" si="0"/>
        <v>0</v>
      </c>
      <c r="G26" s="71" t="s">
        <v>52</v>
      </c>
      <c r="H26" s="71" t="s">
        <v>52</v>
      </c>
      <c r="I26" s="71" t="s">
        <v>52</v>
      </c>
      <c r="J26" s="72"/>
      <c r="K26" s="71" t="s">
        <v>52</v>
      </c>
      <c r="L26" s="71" t="s">
        <v>52</v>
      </c>
      <c r="M26" s="71" t="s">
        <v>52</v>
      </c>
    </row>
    <row r="27" spans="1:13">
      <c r="A27" s="91" t="s">
        <v>172</v>
      </c>
      <c r="B27" s="99">
        <v>1304</v>
      </c>
      <c r="C27" s="74">
        <v>140</v>
      </c>
      <c r="D27" s="74">
        <v>145</v>
      </c>
      <c r="E27" s="73">
        <f>0+F27</f>
        <v>0</v>
      </c>
      <c r="F27" s="73">
        <f t="shared" si="0"/>
        <v>0</v>
      </c>
      <c r="G27" s="71" t="s">
        <v>52</v>
      </c>
      <c r="H27" s="71" t="s">
        <v>52</v>
      </c>
      <c r="I27" s="71" t="s">
        <v>52</v>
      </c>
      <c r="J27" s="72"/>
      <c r="K27" s="71" t="s">
        <v>52</v>
      </c>
      <c r="L27" s="71" t="s">
        <v>52</v>
      </c>
      <c r="M27" s="71" t="s">
        <v>52</v>
      </c>
    </row>
    <row r="28" spans="1:13">
      <c r="A28" s="96" t="s">
        <v>171</v>
      </c>
      <c r="B28" s="99" t="s">
        <v>170</v>
      </c>
      <c r="C28" s="74">
        <v>150</v>
      </c>
      <c r="D28" s="74" t="s">
        <v>52</v>
      </c>
      <c r="E28" s="73">
        <f>0+F28+M28</f>
        <v>0</v>
      </c>
      <c r="F28" s="73">
        <f t="shared" si="0"/>
        <v>0</v>
      </c>
      <c r="G28" s="106" t="s">
        <v>52</v>
      </c>
      <c r="H28" s="106" t="s">
        <v>52</v>
      </c>
      <c r="I28" s="106" t="s">
        <v>52</v>
      </c>
      <c r="J28" s="73">
        <f>0+J29+J34+J35+J36+J37</f>
        <v>0</v>
      </c>
      <c r="K28" s="73">
        <f>0+K29</f>
        <v>0</v>
      </c>
      <c r="L28" s="106" t="s">
        <v>52</v>
      </c>
      <c r="M28" s="73">
        <f>0+M36</f>
        <v>0</v>
      </c>
    </row>
    <row r="29" spans="1:13" ht="60">
      <c r="A29" s="91" t="s">
        <v>169</v>
      </c>
      <c r="B29" s="99" t="s">
        <v>168</v>
      </c>
      <c r="C29" s="74">
        <v>150</v>
      </c>
      <c r="D29" s="74">
        <v>152</v>
      </c>
      <c r="E29" s="73">
        <f t="shared" ref="E29:E35" si="1">0+F29</f>
        <v>0</v>
      </c>
      <c r="F29" s="73">
        <f t="shared" si="0"/>
        <v>0</v>
      </c>
      <c r="G29" s="89" t="s">
        <v>52</v>
      </c>
      <c r="H29" s="89" t="s">
        <v>52</v>
      </c>
      <c r="I29" s="89" t="s">
        <v>52</v>
      </c>
      <c r="J29" s="73">
        <f>0+J30+J31</f>
        <v>0</v>
      </c>
      <c r="K29" s="73">
        <f>0+K31</f>
        <v>0</v>
      </c>
      <c r="L29" s="89" t="s">
        <v>52</v>
      </c>
      <c r="M29" s="89" t="s">
        <v>52</v>
      </c>
    </row>
    <row r="30" spans="1:13" ht="45">
      <c r="A30" s="90" t="s">
        <v>167</v>
      </c>
      <c r="B30" s="99" t="s">
        <v>166</v>
      </c>
      <c r="C30" s="74">
        <v>150</v>
      </c>
      <c r="D30" s="74">
        <v>152</v>
      </c>
      <c r="E30" s="73">
        <f t="shared" si="1"/>
        <v>0</v>
      </c>
      <c r="F30" s="73">
        <f t="shared" si="0"/>
        <v>0</v>
      </c>
      <c r="G30" s="71" t="s">
        <v>52</v>
      </c>
      <c r="H30" s="71" t="s">
        <v>52</v>
      </c>
      <c r="I30" s="71" t="s">
        <v>52</v>
      </c>
      <c r="J30" s="72"/>
      <c r="K30" s="71" t="s">
        <v>52</v>
      </c>
      <c r="L30" s="71" t="s">
        <v>52</v>
      </c>
      <c r="M30" s="71" t="s">
        <v>52</v>
      </c>
    </row>
    <row r="31" spans="1:13">
      <c r="A31" s="90" t="s">
        <v>165</v>
      </c>
      <c r="B31" s="99" t="s">
        <v>164</v>
      </c>
      <c r="C31" s="74">
        <v>150</v>
      </c>
      <c r="D31" s="74">
        <v>152</v>
      </c>
      <c r="E31" s="73">
        <f t="shared" si="1"/>
        <v>0</v>
      </c>
      <c r="F31" s="73">
        <f t="shared" si="0"/>
        <v>0</v>
      </c>
      <c r="G31" s="106" t="s">
        <v>52</v>
      </c>
      <c r="H31" s="106" t="s">
        <v>52</v>
      </c>
      <c r="I31" s="106" t="s">
        <v>52</v>
      </c>
      <c r="J31" s="73">
        <f>0+J32+J33</f>
        <v>0</v>
      </c>
      <c r="K31" s="73">
        <f>0+K32</f>
        <v>0</v>
      </c>
      <c r="L31" s="106" t="s">
        <v>52</v>
      </c>
      <c r="M31" s="106" t="s">
        <v>52</v>
      </c>
    </row>
    <row r="32" spans="1:13" ht="30">
      <c r="A32" s="90" t="s">
        <v>163</v>
      </c>
      <c r="B32" s="99">
        <v>14121</v>
      </c>
      <c r="C32" s="74">
        <v>150</v>
      </c>
      <c r="D32" s="74">
        <v>152</v>
      </c>
      <c r="E32" s="73">
        <f t="shared" si="1"/>
        <v>0</v>
      </c>
      <c r="F32" s="73">
        <f t="shared" si="0"/>
        <v>0</v>
      </c>
      <c r="G32" s="71" t="s">
        <v>52</v>
      </c>
      <c r="H32" s="71" t="s">
        <v>52</v>
      </c>
      <c r="I32" s="71" t="s">
        <v>52</v>
      </c>
      <c r="J32" s="72"/>
      <c r="K32" s="72"/>
      <c r="L32" s="71" t="s">
        <v>52</v>
      </c>
      <c r="M32" s="71" t="s">
        <v>52</v>
      </c>
    </row>
    <row r="33" spans="1:13">
      <c r="A33" s="90" t="s">
        <v>162</v>
      </c>
      <c r="B33" s="99">
        <v>14122</v>
      </c>
      <c r="C33" s="74">
        <v>150</v>
      </c>
      <c r="D33" s="74">
        <v>152</v>
      </c>
      <c r="E33" s="73">
        <f t="shared" si="1"/>
        <v>0</v>
      </c>
      <c r="F33" s="73">
        <f t="shared" si="0"/>
        <v>0</v>
      </c>
      <c r="G33" s="71" t="s">
        <v>52</v>
      </c>
      <c r="H33" s="71" t="s">
        <v>52</v>
      </c>
      <c r="I33" s="71" t="s">
        <v>52</v>
      </c>
      <c r="J33" s="72"/>
      <c r="K33" s="71" t="s">
        <v>52</v>
      </c>
      <c r="L33" s="71" t="s">
        <v>52</v>
      </c>
      <c r="M33" s="71" t="s">
        <v>52</v>
      </c>
    </row>
    <row r="34" spans="1:13" ht="45">
      <c r="A34" s="91" t="s">
        <v>161</v>
      </c>
      <c r="B34" s="99" t="s">
        <v>160</v>
      </c>
      <c r="C34" s="74">
        <v>150</v>
      </c>
      <c r="D34" s="74">
        <v>155</v>
      </c>
      <c r="E34" s="73">
        <f t="shared" si="1"/>
        <v>0</v>
      </c>
      <c r="F34" s="73">
        <f t="shared" si="0"/>
        <v>0</v>
      </c>
      <c r="G34" s="71" t="s">
        <v>52</v>
      </c>
      <c r="H34" s="71" t="s">
        <v>52</v>
      </c>
      <c r="I34" s="71" t="s">
        <v>52</v>
      </c>
      <c r="J34" s="72"/>
      <c r="K34" s="71" t="s">
        <v>52</v>
      </c>
      <c r="L34" s="71" t="s">
        <v>52</v>
      </c>
      <c r="M34" s="71" t="s">
        <v>52</v>
      </c>
    </row>
    <row r="35" spans="1:13" ht="30">
      <c r="A35" s="91" t="s">
        <v>159</v>
      </c>
      <c r="B35" s="99" t="s">
        <v>158</v>
      </c>
      <c r="C35" s="74">
        <v>150</v>
      </c>
      <c r="D35" s="74">
        <v>156</v>
      </c>
      <c r="E35" s="73">
        <f t="shared" si="1"/>
        <v>0</v>
      </c>
      <c r="F35" s="73">
        <f t="shared" si="0"/>
        <v>0</v>
      </c>
      <c r="G35" s="71" t="s">
        <v>52</v>
      </c>
      <c r="H35" s="71" t="s">
        <v>52</v>
      </c>
      <c r="I35" s="71" t="s">
        <v>52</v>
      </c>
      <c r="J35" s="72"/>
      <c r="K35" s="71" t="s">
        <v>52</v>
      </c>
      <c r="L35" s="71" t="s">
        <v>52</v>
      </c>
      <c r="M35" s="71" t="s">
        <v>52</v>
      </c>
    </row>
    <row r="36" spans="1:13" ht="30">
      <c r="A36" s="91" t="s">
        <v>157</v>
      </c>
      <c r="B36" s="99" t="s">
        <v>156</v>
      </c>
      <c r="C36" s="74">
        <v>150</v>
      </c>
      <c r="D36" s="74">
        <v>157</v>
      </c>
      <c r="E36" s="73">
        <f>0+F36+M36</f>
        <v>0</v>
      </c>
      <c r="F36" s="73">
        <f t="shared" si="0"/>
        <v>0</v>
      </c>
      <c r="G36" s="71" t="s">
        <v>52</v>
      </c>
      <c r="H36" s="71" t="s">
        <v>52</v>
      </c>
      <c r="I36" s="71" t="s">
        <v>52</v>
      </c>
      <c r="J36" s="72"/>
      <c r="K36" s="71" t="s">
        <v>52</v>
      </c>
      <c r="L36" s="71" t="s">
        <v>52</v>
      </c>
      <c r="M36" s="72"/>
    </row>
    <row r="37" spans="1:13" s="94" customFormat="1">
      <c r="A37" s="91" t="s">
        <v>155</v>
      </c>
      <c r="B37" s="99" t="s">
        <v>154</v>
      </c>
      <c r="C37" s="74">
        <v>150</v>
      </c>
      <c r="D37" s="74">
        <v>158</v>
      </c>
      <c r="E37" s="73">
        <f t="shared" ref="E37:E51" si="2">0+F37</f>
        <v>0</v>
      </c>
      <c r="F37" s="73">
        <f t="shared" si="0"/>
        <v>0</v>
      </c>
      <c r="G37" s="105" t="s">
        <v>52</v>
      </c>
      <c r="H37" s="71" t="s">
        <v>52</v>
      </c>
      <c r="I37" s="71" t="s">
        <v>52</v>
      </c>
      <c r="J37" s="72"/>
      <c r="K37" s="71" t="s">
        <v>52</v>
      </c>
      <c r="L37" s="71" t="s">
        <v>52</v>
      </c>
      <c r="M37" s="71" t="s">
        <v>52</v>
      </c>
    </row>
    <row r="38" spans="1:13" s="104" customFormat="1">
      <c r="A38" s="96" t="s">
        <v>153</v>
      </c>
      <c r="B38" s="99" t="s">
        <v>152</v>
      </c>
      <c r="C38" s="74">
        <v>180</v>
      </c>
      <c r="D38" s="74" t="s">
        <v>52</v>
      </c>
      <c r="E38" s="73">
        <f t="shared" si="2"/>
        <v>0</v>
      </c>
      <c r="F38" s="73">
        <f>0+H38+I38+J38</f>
        <v>0</v>
      </c>
      <c r="G38" s="73" t="s">
        <v>52</v>
      </c>
      <c r="H38" s="73">
        <f>0+H39+H40</f>
        <v>0</v>
      </c>
      <c r="I38" s="73">
        <f>0+I40</f>
        <v>0</v>
      </c>
      <c r="J38" s="73">
        <f>0+J41</f>
        <v>0</v>
      </c>
      <c r="K38" s="73" t="s">
        <v>52</v>
      </c>
      <c r="L38" s="73" t="s">
        <v>52</v>
      </c>
      <c r="M38" s="73" t="s">
        <v>52</v>
      </c>
    </row>
    <row r="39" spans="1:13" ht="30">
      <c r="A39" s="91" t="s">
        <v>151</v>
      </c>
      <c r="B39" s="99" t="s">
        <v>150</v>
      </c>
      <c r="C39" s="74">
        <v>180</v>
      </c>
      <c r="D39" s="74">
        <v>152</v>
      </c>
      <c r="E39" s="73">
        <f t="shared" si="2"/>
        <v>0</v>
      </c>
      <c r="F39" s="73">
        <f>0+H39</f>
        <v>0</v>
      </c>
      <c r="G39" s="71" t="s">
        <v>52</v>
      </c>
      <c r="H39" s="72"/>
      <c r="I39" s="71" t="s">
        <v>52</v>
      </c>
      <c r="J39" s="71" t="s">
        <v>52</v>
      </c>
      <c r="K39" s="71" t="s">
        <v>52</v>
      </c>
      <c r="L39" s="71" t="s">
        <v>52</v>
      </c>
      <c r="M39" s="71" t="s">
        <v>52</v>
      </c>
    </row>
    <row r="40" spans="1:13">
      <c r="A40" s="91" t="s">
        <v>149</v>
      </c>
      <c r="B40" s="99" t="s">
        <v>148</v>
      </c>
      <c r="C40" s="74">
        <v>180</v>
      </c>
      <c r="D40" s="74">
        <v>162</v>
      </c>
      <c r="E40" s="73">
        <f t="shared" si="2"/>
        <v>0</v>
      </c>
      <c r="F40" s="73">
        <f>0+H40+I40</f>
        <v>0</v>
      </c>
      <c r="G40" s="103" t="s">
        <v>52</v>
      </c>
      <c r="H40" s="72"/>
      <c r="I40" s="72"/>
      <c r="J40" s="71" t="s">
        <v>52</v>
      </c>
      <c r="K40" s="71" t="s">
        <v>52</v>
      </c>
      <c r="L40" s="71" t="s">
        <v>52</v>
      </c>
      <c r="M40" s="71" t="s">
        <v>52</v>
      </c>
    </row>
    <row r="41" spans="1:13">
      <c r="A41" s="91" t="s">
        <v>147</v>
      </c>
      <c r="B41" s="99" t="s">
        <v>146</v>
      </c>
      <c r="C41" s="74">
        <v>180</v>
      </c>
      <c r="D41" s="74">
        <v>189</v>
      </c>
      <c r="E41" s="73">
        <f t="shared" si="2"/>
        <v>0</v>
      </c>
      <c r="F41" s="73">
        <f t="shared" ref="F41:F49" si="3">0+J41</f>
        <v>0</v>
      </c>
      <c r="G41" s="71" t="s">
        <v>52</v>
      </c>
      <c r="H41" s="71" t="s">
        <v>52</v>
      </c>
      <c r="I41" s="71" t="s">
        <v>52</v>
      </c>
      <c r="J41" s="72"/>
      <c r="K41" s="71" t="s">
        <v>52</v>
      </c>
      <c r="L41" s="71" t="s">
        <v>52</v>
      </c>
      <c r="M41" s="97"/>
    </row>
    <row r="42" spans="1:13">
      <c r="A42" s="96" t="s">
        <v>145</v>
      </c>
      <c r="B42" s="99" t="s">
        <v>144</v>
      </c>
      <c r="C42" s="74">
        <v>400</v>
      </c>
      <c r="D42" s="74" t="s">
        <v>52</v>
      </c>
      <c r="E42" s="73">
        <f t="shared" si="2"/>
        <v>0</v>
      </c>
      <c r="F42" s="73">
        <f t="shared" si="3"/>
        <v>0</v>
      </c>
      <c r="G42" s="73" t="s">
        <v>52</v>
      </c>
      <c r="H42" s="73" t="s">
        <v>52</v>
      </c>
      <c r="I42" s="73" t="s">
        <v>52</v>
      </c>
      <c r="J42" s="73">
        <f>0+J43+J44+J45</f>
        <v>0</v>
      </c>
      <c r="K42" s="73" t="s">
        <v>52</v>
      </c>
      <c r="L42" s="73" t="s">
        <v>52</v>
      </c>
      <c r="M42" s="73" t="s">
        <v>52</v>
      </c>
    </row>
    <row r="43" spans="1:13" ht="30">
      <c r="A43" s="91" t="s">
        <v>143</v>
      </c>
      <c r="B43" s="99" t="s">
        <v>142</v>
      </c>
      <c r="C43" s="74">
        <v>410</v>
      </c>
      <c r="D43" s="142" t="s">
        <v>52</v>
      </c>
      <c r="E43" s="73">
        <f t="shared" si="2"/>
        <v>0</v>
      </c>
      <c r="F43" s="73">
        <f t="shared" si="3"/>
        <v>0</v>
      </c>
      <c r="G43" s="71" t="s">
        <v>52</v>
      </c>
      <c r="H43" s="71" t="s">
        <v>52</v>
      </c>
      <c r="I43" s="71" t="s">
        <v>52</v>
      </c>
      <c r="J43" s="72"/>
      <c r="K43" s="71" t="s">
        <v>52</v>
      </c>
      <c r="L43" s="71" t="s">
        <v>52</v>
      </c>
      <c r="M43" s="71" t="s">
        <v>52</v>
      </c>
    </row>
    <row r="44" spans="1:13">
      <c r="A44" s="91" t="s">
        <v>141</v>
      </c>
      <c r="B44" s="99" t="s">
        <v>140</v>
      </c>
      <c r="C44" s="74">
        <v>420</v>
      </c>
      <c r="D44" s="142" t="s">
        <v>52</v>
      </c>
      <c r="E44" s="73">
        <f t="shared" si="2"/>
        <v>0</v>
      </c>
      <c r="F44" s="73">
        <f t="shared" si="3"/>
        <v>0</v>
      </c>
      <c r="G44" s="71" t="s">
        <v>52</v>
      </c>
      <c r="H44" s="71" t="s">
        <v>52</v>
      </c>
      <c r="I44" s="71" t="s">
        <v>52</v>
      </c>
      <c r="J44" s="72"/>
      <c r="K44" s="71" t="s">
        <v>52</v>
      </c>
      <c r="L44" s="71" t="s">
        <v>52</v>
      </c>
      <c r="M44" s="71" t="s">
        <v>52</v>
      </c>
    </row>
    <row r="45" spans="1:13">
      <c r="A45" s="91" t="s">
        <v>139</v>
      </c>
      <c r="B45" s="99" t="s">
        <v>138</v>
      </c>
      <c r="C45" s="74">
        <v>440</v>
      </c>
      <c r="D45" s="142" t="s">
        <v>52</v>
      </c>
      <c r="E45" s="73">
        <f t="shared" si="2"/>
        <v>0</v>
      </c>
      <c r="F45" s="73">
        <f t="shared" si="3"/>
        <v>0</v>
      </c>
      <c r="G45" s="89" t="s">
        <v>52</v>
      </c>
      <c r="H45" s="89" t="s">
        <v>52</v>
      </c>
      <c r="I45" s="89" t="s">
        <v>52</v>
      </c>
      <c r="J45" s="73">
        <f>0+J46+J47+J48+J49</f>
        <v>0</v>
      </c>
      <c r="K45" s="89" t="s">
        <v>52</v>
      </c>
      <c r="L45" s="89" t="s">
        <v>52</v>
      </c>
      <c r="M45" s="89" t="s">
        <v>52</v>
      </c>
    </row>
    <row r="46" spans="1:13">
      <c r="A46" s="90" t="s">
        <v>137</v>
      </c>
      <c r="B46" s="99">
        <v>1942</v>
      </c>
      <c r="C46" s="74">
        <v>440</v>
      </c>
      <c r="D46" s="74">
        <v>442</v>
      </c>
      <c r="E46" s="73">
        <f t="shared" si="2"/>
        <v>0</v>
      </c>
      <c r="F46" s="73">
        <f t="shared" si="3"/>
        <v>0</v>
      </c>
      <c r="G46" s="71" t="s">
        <v>52</v>
      </c>
      <c r="H46" s="71" t="s">
        <v>52</v>
      </c>
      <c r="I46" s="71" t="s">
        <v>52</v>
      </c>
      <c r="J46" s="72"/>
      <c r="K46" s="71" t="s">
        <v>52</v>
      </c>
      <c r="L46" s="71" t="s">
        <v>52</v>
      </c>
      <c r="M46" s="71" t="s">
        <v>52</v>
      </c>
    </row>
    <row r="47" spans="1:13">
      <c r="A47" s="90" t="s">
        <v>136</v>
      </c>
      <c r="B47" s="99">
        <v>1943</v>
      </c>
      <c r="C47" s="74">
        <v>440</v>
      </c>
      <c r="D47" s="74">
        <v>444</v>
      </c>
      <c r="E47" s="73">
        <f t="shared" si="2"/>
        <v>0</v>
      </c>
      <c r="F47" s="73">
        <f t="shared" si="3"/>
        <v>0</v>
      </c>
      <c r="G47" s="71" t="s">
        <v>52</v>
      </c>
      <c r="H47" s="71" t="s">
        <v>52</v>
      </c>
      <c r="I47" s="71" t="s">
        <v>52</v>
      </c>
      <c r="J47" s="72"/>
      <c r="K47" s="71" t="s">
        <v>52</v>
      </c>
      <c r="L47" s="71" t="s">
        <v>52</v>
      </c>
      <c r="M47" s="71" t="s">
        <v>52</v>
      </c>
    </row>
    <row r="48" spans="1:13" ht="30">
      <c r="A48" s="90" t="s">
        <v>135</v>
      </c>
      <c r="B48" s="99">
        <v>1945</v>
      </c>
      <c r="C48" s="74">
        <v>440</v>
      </c>
      <c r="D48" s="74">
        <v>446</v>
      </c>
      <c r="E48" s="73">
        <f t="shared" si="2"/>
        <v>0</v>
      </c>
      <c r="F48" s="73">
        <f t="shared" si="3"/>
        <v>0</v>
      </c>
      <c r="G48" s="71" t="s">
        <v>52</v>
      </c>
      <c r="H48" s="71" t="s">
        <v>52</v>
      </c>
      <c r="I48" s="71" t="s">
        <v>52</v>
      </c>
      <c r="J48" s="72"/>
      <c r="K48" s="71" t="s">
        <v>52</v>
      </c>
      <c r="L48" s="71" t="s">
        <v>52</v>
      </c>
      <c r="M48" s="71" t="s">
        <v>52</v>
      </c>
    </row>
    <row r="49" spans="1:13" ht="30">
      <c r="A49" s="90" t="s">
        <v>134</v>
      </c>
      <c r="B49" s="99">
        <v>1946</v>
      </c>
      <c r="C49" s="74">
        <v>440</v>
      </c>
      <c r="D49" s="74">
        <v>449</v>
      </c>
      <c r="E49" s="73">
        <f t="shared" si="2"/>
        <v>0</v>
      </c>
      <c r="F49" s="73">
        <f t="shared" si="3"/>
        <v>0</v>
      </c>
      <c r="G49" s="71" t="s">
        <v>52</v>
      </c>
      <c r="H49" s="71" t="s">
        <v>52</v>
      </c>
      <c r="I49" s="71" t="s">
        <v>52</v>
      </c>
      <c r="J49" s="72"/>
      <c r="K49" s="71" t="s">
        <v>52</v>
      </c>
      <c r="L49" s="71" t="s">
        <v>52</v>
      </c>
      <c r="M49" s="71" t="s">
        <v>52</v>
      </c>
    </row>
    <row r="50" spans="1:13">
      <c r="A50" s="96" t="s">
        <v>133</v>
      </c>
      <c r="B50" s="99" t="s">
        <v>132</v>
      </c>
      <c r="C50" s="93" t="s">
        <v>52</v>
      </c>
      <c r="D50" s="93" t="s">
        <v>52</v>
      </c>
      <c r="E50" s="73">
        <f t="shared" si="2"/>
        <v>0</v>
      </c>
      <c r="F50" s="73">
        <f>0+G50+H50+J50</f>
        <v>0</v>
      </c>
      <c r="G50" s="73">
        <f>0+G51</f>
        <v>0</v>
      </c>
      <c r="H50" s="73">
        <f>0+H51</f>
        <v>0</v>
      </c>
      <c r="I50" s="89" t="s">
        <v>52</v>
      </c>
      <c r="J50" s="73">
        <f>0+J51</f>
        <v>0</v>
      </c>
      <c r="K50" s="73">
        <f>0+K51</f>
        <v>0</v>
      </c>
      <c r="L50" s="89" t="s">
        <v>52</v>
      </c>
      <c r="M50" s="89" t="s">
        <v>52</v>
      </c>
    </row>
    <row r="51" spans="1:13" ht="45">
      <c r="A51" s="91" t="s">
        <v>131</v>
      </c>
      <c r="B51" s="99" t="s">
        <v>130</v>
      </c>
      <c r="C51" s="74">
        <v>510</v>
      </c>
      <c r="D51" s="74">
        <v>510</v>
      </c>
      <c r="E51" s="73">
        <f t="shared" si="2"/>
        <v>0</v>
      </c>
      <c r="F51" s="73">
        <f>0+G51+H51+J51</f>
        <v>0</v>
      </c>
      <c r="G51" s="72"/>
      <c r="H51" s="72"/>
      <c r="I51" s="71" t="s">
        <v>52</v>
      </c>
      <c r="J51" s="72"/>
      <c r="K51" s="72"/>
      <c r="L51" s="71" t="s">
        <v>52</v>
      </c>
      <c r="M51" s="71" t="s">
        <v>52</v>
      </c>
    </row>
    <row r="52" spans="1:13">
      <c r="A52" s="82" t="s">
        <v>129</v>
      </c>
      <c r="B52" s="101" t="s">
        <v>128</v>
      </c>
      <c r="C52" s="100" t="s">
        <v>52</v>
      </c>
      <c r="D52" s="100" t="s">
        <v>52</v>
      </c>
      <c r="E52" s="80">
        <f>0+ROUND(F52+L52+M52,2)</f>
        <v>37930151.670000002</v>
      </c>
      <c r="F52" s="80">
        <f>0+ROUND(G52+H52+I52+J52,2)</f>
        <v>37930151.670000002</v>
      </c>
      <c r="G52" s="80">
        <f>0+ROUND(G53+G75+G84+G95+G97+G105,2)</f>
        <v>18440151.670000002</v>
      </c>
      <c r="H52" s="80">
        <f>0+ROUND(H53+H75+H84+H105,2)</f>
        <v>0</v>
      </c>
      <c r="I52" s="80">
        <f>0+ROUND(I105,2)</f>
        <v>0</v>
      </c>
      <c r="J52" s="80">
        <f>0+ROUND(J53+J75+J84+J95+J97+J105,2)</f>
        <v>19490000</v>
      </c>
      <c r="K52" s="80">
        <f>0+ROUND(K53+K75+K105,2)</f>
        <v>0</v>
      </c>
      <c r="L52" s="80">
        <f>0+ROUND(L105,2)</f>
        <v>0</v>
      </c>
      <c r="M52" s="80">
        <f>0+ROUND(M53+M84+M95+M105,2)</f>
        <v>0</v>
      </c>
    </row>
    <row r="53" spans="1:13" ht="30">
      <c r="A53" s="84" t="s">
        <v>127</v>
      </c>
      <c r="B53" s="99" t="s">
        <v>126</v>
      </c>
      <c r="C53" s="74">
        <v>110</v>
      </c>
      <c r="D53" s="74" t="s">
        <v>52</v>
      </c>
      <c r="E53" s="73">
        <f>0+F53+M53</f>
        <v>23224438.460000001</v>
      </c>
      <c r="F53" s="73">
        <f t="shared" ref="F53:F58" si="4">0+G53+H53+J53</f>
        <v>23224438.460000001</v>
      </c>
      <c r="G53" s="73">
        <f>0+G54+G57+G63+G67</f>
        <v>15977005.779999999</v>
      </c>
      <c r="H53" s="73">
        <f>0+H54+H57+H63+H67</f>
        <v>0</v>
      </c>
      <c r="I53" s="89" t="s">
        <v>52</v>
      </c>
      <c r="J53" s="73">
        <f>0+J54+J57+J63+J67</f>
        <v>7247432.6799999997</v>
      </c>
      <c r="K53" s="73">
        <f>0+K54+K57+K63+K67</f>
        <v>0</v>
      </c>
      <c r="L53" s="89">
        <f>0+L63</f>
        <v>0</v>
      </c>
      <c r="M53" s="73">
        <f>0+M54+M57+M63+M67</f>
        <v>0</v>
      </c>
    </row>
    <row r="54" spans="1:13" ht="30">
      <c r="A54" s="91" t="s">
        <v>125</v>
      </c>
      <c r="B54" s="99" t="s">
        <v>124</v>
      </c>
      <c r="C54" s="74">
        <v>111</v>
      </c>
      <c r="D54" s="93" t="s">
        <v>52</v>
      </c>
      <c r="E54" s="73">
        <f>0+F54+M54</f>
        <v>17867462.34</v>
      </c>
      <c r="F54" s="73">
        <f t="shared" si="4"/>
        <v>17867462.34</v>
      </c>
      <c r="G54" s="73">
        <f>0+G55+G56</f>
        <v>12314456</v>
      </c>
      <c r="H54" s="73">
        <f>0+H55+H56</f>
        <v>0</v>
      </c>
      <c r="I54" s="89" t="s">
        <v>52</v>
      </c>
      <c r="J54" s="73">
        <f>0+J55+J56</f>
        <v>5553006.3399999999</v>
      </c>
      <c r="K54" s="73">
        <f>0+K55+K56</f>
        <v>0</v>
      </c>
      <c r="L54" s="89" t="s">
        <v>52</v>
      </c>
      <c r="M54" s="73">
        <f>0+M55</f>
        <v>0</v>
      </c>
    </row>
    <row r="55" spans="1:13" ht="30">
      <c r="A55" s="90" t="s">
        <v>123</v>
      </c>
      <c r="B55" s="99" t="s">
        <v>122</v>
      </c>
      <c r="C55" s="74">
        <v>111</v>
      </c>
      <c r="D55" s="74">
        <v>211</v>
      </c>
      <c r="E55" s="73">
        <f>0+F55+M55</f>
        <v>17767462.34</v>
      </c>
      <c r="F55" s="73">
        <f t="shared" si="4"/>
        <v>17767462.34</v>
      </c>
      <c r="G55" s="72">
        <v>12254456</v>
      </c>
      <c r="H55" s="72"/>
      <c r="I55" s="71" t="s">
        <v>52</v>
      </c>
      <c r="J55" s="72">
        <v>5513006.3399999999</v>
      </c>
      <c r="K55" s="72"/>
      <c r="L55" s="71" t="s">
        <v>52</v>
      </c>
      <c r="M55" s="72"/>
    </row>
    <row r="56" spans="1:13" ht="30">
      <c r="A56" s="90" t="s">
        <v>88</v>
      </c>
      <c r="B56" s="99" t="s">
        <v>122</v>
      </c>
      <c r="C56" s="74">
        <v>111</v>
      </c>
      <c r="D56" s="74">
        <v>266</v>
      </c>
      <c r="E56" s="73">
        <f>0+F56</f>
        <v>100000</v>
      </c>
      <c r="F56" s="73">
        <f t="shared" si="4"/>
        <v>100000</v>
      </c>
      <c r="G56" s="72">
        <v>60000</v>
      </c>
      <c r="H56" s="72"/>
      <c r="I56" s="71" t="s">
        <v>52</v>
      </c>
      <c r="J56" s="72">
        <v>40000</v>
      </c>
      <c r="K56" s="72"/>
      <c r="L56" s="71" t="s">
        <v>52</v>
      </c>
      <c r="M56" s="71" t="s">
        <v>52</v>
      </c>
    </row>
    <row r="57" spans="1:13" ht="30">
      <c r="A57" s="91" t="s">
        <v>121</v>
      </c>
      <c r="B57" s="99" t="s">
        <v>120</v>
      </c>
      <c r="C57" s="74">
        <v>112</v>
      </c>
      <c r="D57" s="93" t="s">
        <v>52</v>
      </c>
      <c r="E57" s="73">
        <f>0+F57+M57</f>
        <v>30600</v>
      </c>
      <c r="F57" s="73">
        <f t="shared" si="4"/>
        <v>30600</v>
      </c>
      <c r="G57" s="73">
        <f>0+G58+G59+G60+G61+G62</f>
        <v>600</v>
      </c>
      <c r="H57" s="73">
        <f>0+H58+H60+H61+H62</f>
        <v>0</v>
      </c>
      <c r="I57" s="89" t="s">
        <v>52</v>
      </c>
      <c r="J57" s="73">
        <f>0+J58+J59+J60+J61+J62</f>
        <v>30000</v>
      </c>
      <c r="K57" s="73">
        <f>0+K62</f>
        <v>0</v>
      </c>
      <c r="L57" s="89" t="s">
        <v>52</v>
      </c>
      <c r="M57" s="73">
        <f>0+M58</f>
        <v>0</v>
      </c>
    </row>
    <row r="58" spans="1:13">
      <c r="A58" s="90" t="s">
        <v>119</v>
      </c>
      <c r="B58" s="99">
        <v>2121</v>
      </c>
      <c r="C58" s="74">
        <v>112</v>
      </c>
      <c r="D58" s="93">
        <v>212</v>
      </c>
      <c r="E58" s="73">
        <f>0+F58+M58</f>
        <v>0</v>
      </c>
      <c r="F58" s="73">
        <f t="shared" si="4"/>
        <v>0</v>
      </c>
      <c r="G58" s="72"/>
      <c r="H58" s="72"/>
      <c r="I58" s="71" t="s">
        <v>52</v>
      </c>
      <c r="J58" s="72"/>
      <c r="K58" s="71" t="s">
        <v>52</v>
      </c>
      <c r="L58" s="71" t="s">
        <v>52</v>
      </c>
      <c r="M58" s="72"/>
    </row>
    <row r="59" spans="1:13" ht="30">
      <c r="A59" s="90" t="s">
        <v>118</v>
      </c>
      <c r="B59" s="99">
        <v>2122</v>
      </c>
      <c r="C59" s="74">
        <v>112</v>
      </c>
      <c r="D59" s="93">
        <v>214</v>
      </c>
      <c r="E59" s="73">
        <f>0+F59</f>
        <v>0</v>
      </c>
      <c r="F59" s="73">
        <f>0+G59+J59</f>
        <v>0</v>
      </c>
      <c r="G59" s="72"/>
      <c r="H59" s="71" t="s">
        <v>52</v>
      </c>
      <c r="I59" s="71" t="s">
        <v>52</v>
      </c>
      <c r="J59" s="72"/>
      <c r="K59" s="71" t="s">
        <v>52</v>
      </c>
      <c r="L59" s="71" t="s">
        <v>52</v>
      </c>
      <c r="M59" s="71" t="s">
        <v>52</v>
      </c>
    </row>
    <row r="60" spans="1:13">
      <c r="A60" s="90" t="s">
        <v>83</v>
      </c>
      <c r="B60" s="99">
        <v>2123</v>
      </c>
      <c r="C60" s="74">
        <v>112</v>
      </c>
      <c r="D60" s="93">
        <v>222</v>
      </c>
      <c r="E60" s="73">
        <f>0+F60</f>
        <v>0</v>
      </c>
      <c r="F60" s="73">
        <f>0+G60+H60+J60</f>
        <v>0</v>
      </c>
      <c r="G60" s="72"/>
      <c r="H60" s="72"/>
      <c r="I60" s="71" t="s">
        <v>52</v>
      </c>
      <c r="J60" s="72"/>
      <c r="K60" s="71" t="s">
        <v>52</v>
      </c>
      <c r="L60" s="71" t="s">
        <v>52</v>
      </c>
      <c r="M60" s="71" t="s">
        <v>52</v>
      </c>
    </row>
    <row r="61" spans="1:13">
      <c r="A61" s="90" t="s">
        <v>79</v>
      </c>
      <c r="B61" s="99">
        <v>2124</v>
      </c>
      <c r="C61" s="74">
        <v>112</v>
      </c>
      <c r="D61" s="93">
        <v>226</v>
      </c>
      <c r="E61" s="73">
        <f>0+F61</f>
        <v>30600</v>
      </c>
      <c r="F61" s="73">
        <f>0+G61+H61+J61</f>
        <v>30600</v>
      </c>
      <c r="G61" s="72">
        <v>600</v>
      </c>
      <c r="H61" s="72"/>
      <c r="I61" s="71" t="s">
        <v>52</v>
      </c>
      <c r="J61" s="72">
        <v>30000</v>
      </c>
      <c r="K61" s="71" t="s">
        <v>52</v>
      </c>
      <c r="L61" s="71" t="s">
        <v>52</v>
      </c>
      <c r="M61" s="71" t="s">
        <v>52</v>
      </c>
    </row>
    <row r="62" spans="1:13" ht="30">
      <c r="A62" s="90" t="s">
        <v>88</v>
      </c>
      <c r="B62" s="99">
        <v>2125</v>
      </c>
      <c r="C62" s="74">
        <v>112</v>
      </c>
      <c r="D62" s="93">
        <v>266</v>
      </c>
      <c r="E62" s="73">
        <f>0+F62</f>
        <v>0</v>
      </c>
      <c r="F62" s="73">
        <f>0+G62+H62+J62</f>
        <v>0</v>
      </c>
      <c r="G62" s="72"/>
      <c r="H62" s="72"/>
      <c r="I62" s="71" t="s">
        <v>52</v>
      </c>
      <c r="J62" s="72"/>
      <c r="K62" s="72"/>
      <c r="L62" s="71" t="s">
        <v>52</v>
      </c>
      <c r="M62" s="71" t="s">
        <v>52</v>
      </c>
    </row>
    <row r="63" spans="1:13" ht="30">
      <c r="A63" s="91" t="s">
        <v>117</v>
      </c>
      <c r="B63" s="76">
        <v>2130</v>
      </c>
      <c r="C63" s="74">
        <v>113</v>
      </c>
      <c r="D63" s="93" t="s">
        <v>52</v>
      </c>
      <c r="E63" s="73">
        <f>0+F63+L63+M63</f>
        <v>0</v>
      </c>
      <c r="F63" s="73">
        <f>0+G63+H63+J63</f>
        <v>0</v>
      </c>
      <c r="G63" s="73">
        <f>0+G64+G65</f>
        <v>0</v>
      </c>
      <c r="H63" s="73">
        <f>0+H65+H66</f>
        <v>0</v>
      </c>
      <c r="I63" s="89" t="s">
        <v>52</v>
      </c>
      <c r="J63" s="73">
        <f>0+J64+J65+J66</f>
        <v>0</v>
      </c>
      <c r="K63" s="73">
        <f>0+K64</f>
        <v>0</v>
      </c>
      <c r="L63" s="89">
        <f>0+L64</f>
        <v>0</v>
      </c>
      <c r="M63" s="73">
        <f>0+M64</f>
        <v>0</v>
      </c>
    </row>
    <row r="64" spans="1:13">
      <c r="A64" s="90" t="s">
        <v>83</v>
      </c>
      <c r="B64" s="76">
        <v>2131</v>
      </c>
      <c r="C64" s="74">
        <v>113</v>
      </c>
      <c r="D64" s="93">
        <v>222</v>
      </c>
      <c r="E64" s="73">
        <f>0+F64+L64+M64</f>
        <v>0</v>
      </c>
      <c r="F64" s="73">
        <f>0+G64+J64</f>
        <v>0</v>
      </c>
      <c r="G64" s="72"/>
      <c r="H64" s="71" t="s">
        <v>52</v>
      </c>
      <c r="I64" s="71" t="s">
        <v>52</v>
      </c>
      <c r="J64" s="72"/>
      <c r="K64" s="72"/>
      <c r="L64" s="97"/>
      <c r="M64" s="72"/>
    </row>
    <row r="65" spans="1:13">
      <c r="A65" s="90" t="s">
        <v>79</v>
      </c>
      <c r="B65" s="76">
        <v>2132</v>
      </c>
      <c r="C65" s="74">
        <v>113</v>
      </c>
      <c r="D65" s="93">
        <v>226</v>
      </c>
      <c r="E65" s="73">
        <f>0+F65</f>
        <v>0</v>
      </c>
      <c r="F65" s="73">
        <f>0+G65+H65+J65</f>
        <v>0</v>
      </c>
      <c r="G65" s="72"/>
      <c r="H65" s="72"/>
      <c r="I65" s="71" t="s">
        <v>52</v>
      </c>
      <c r="J65" s="72"/>
      <c r="K65" s="71" t="s">
        <v>52</v>
      </c>
      <c r="L65" s="71" t="s">
        <v>52</v>
      </c>
      <c r="M65" s="71" t="s">
        <v>52</v>
      </c>
    </row>
    <row r="66" spans="1:13" ht="45">
      <c r="A66" s="90" t="s">
        <v>116</v>
      </c>
      <c r="B66" s="76">
        <v>2133</v>
      </c>
      <c r="C66" s="74">
        <v>113</v>
      </c>
      <c r="D66" s="93">
        <v>296</v>
      </c>
      <c r="E66" s="73">
        <f>0+F66</f>
        <v>0</v>
      </c>
      <c r="F66" s="73">
        <f>0+H66+J66</f>
        <v>0</v>
      </c>
      <c r="G66" s="71" t="s">
        <v>52</v>
      </c>
      <c r="H66" s="72"/>
      <c r="I66" s="71" t="s">
        <v>52</v>
      </c>
      <c r="J66" s="72"/>
      <c r="K66" s="71" t="s">
        <v>52</v>
      </c>
      <c r="L66" s="71" t="s">
        <v>52</v>
      </c>
      <c r="M66" s="71" t="s">
        <v>52</v>
      </c>
    </row>
    <row r="67" spans="1:13" ht="45">
      <c r="A67" s="91" t="s">
        <v>89</v>
      </c>
      <c r="B67" s="76">
        <v>2140</v>
      </c>
      <c r="C67" s="74">
        <v>119</v>
      </c>
      <c r="D67" s="93" t="s">
        <v>52</v>
      </c>
      <c r="E67" s="73">
        <f>0+F67+M67</f>
        <v>5326376.12</v>
      </c>
      <c r="F67" s="73">
        <f>0+G67+H67+J67</f>
        <v>5326376.12</v>
      </c>
      <c r="G67" s="73">
        <f>0+G68+G69</f>
        <v>3661949.78</v>
      </c>
      <c r="H67" s="73">
        <f>0+H68+H69</f>
        <v>0</v>
      </c>
      <c r="I67" s="89" t="s">
        <v>52</v>
      </c>
      <c r="J67" s="73">
        <f>0+J68+J69</f>
        <v>1664426.34</v>
      </c>
      <c r="K67" s="73">
        <f>0+K68+K69</f>
        <v>0</v>
      </c>
      <c r="L67" s="89" t="s">
        <v>52</v>
      </c>
      <c r="M67" s="73">
        <f>0+M68</f>
        <v>0</v>
      </c>
    </row>
    <row r="68" spans="1:13" ht="30">
      <c r="A68" s="90" t="s">
        <v>115</v>
      </c>
      <c r="B68" s="76">
        <v>2141</v>
      </c>
      <c r="C68" s="74">
        <v>119</v>
      </c>
      <c r="D68" s="74">
        <v>213</v>
      </c>
      <c r="E68" s="73">
        <f>0+F68+M68</f>
        <v>5326376.12</v>
      </c>
      <c r="F68" s="73">
        <f>0+G68+H68+J68</f>
        <v>5326376.12</v>
      </c>
      <c r="G68" s="72">
        <v>3661949.78</v>
      </c>
      <c r="H68" s="72"/>
      <c r="I68" s="71" t="s">
        <v>52</v>
      </c>
      <c r="J68" s="72">
        <v>1664426.34</v>
      </c>
      <c r="K68" s="72"/>
      <c r="L68" s="71" t="s">
        <v>52</v>
      </c>
      <c r="M68" s="97"/>
    </row>
    <row r="69" spans="1:13">
      <c r="A69" s="90" t="s">
        <v>114</v>
      </c>
      <c r="B69" s="76">
        <v>2142</v>
      </c>
      <c r="C69" s="74">
        <v>119</v>
      </c>
      <c r="D69" s="93" t="s">
        <v>52</v>
      </c>
      <c r="E69" s="73">
        <f t="shared" ref="E69:E83" si="5">0+F69</f>
        <v>0</v>
      </c>
      <c r="F69" s="73">
        <f>0+G69+H69+J69</f>
        <v>0</v>
      </c>
      <c r="G69" s="98">
        <f>0+G70+G71+G72</f>
        <v>0</v>
      </c>
      <c r="H69" s="98">
        <f>0+H71</f>
        <v>0</v>
      </c>
      <c r="I69" s="89" t="s">
        <v>52</v>
      </c>
      <c r="J69" s="98">
        <f>0+J70+J71+J72</f>
        <v>0</v>
      </c>
      <c r="K69" s="98">
        <f>0+K70+K71</f>
        <v>0</v>
      </c>
      <c r="L69" s="89" t="s">
        <v>52</v>
      </c>
      <c r="M69" s="89" t="s">
        <v>52</v>
      </c>
    </row>
    <row r="70" spans="1:13">
      <c r="A70" s="95" t="s">
        <v>79</v>
      </c>
      <c r="B70" s="76">
        <v>21421</v>
      </c>
      <c r="C70" s="74">
        <v>119</v>
      </c>
      <c r="D70" s="74">
        <v>226</v>
      </c>
      <c r="E70" s="73">
        <f t="shared" si="5"/>
        <v>0</v>
      </c>
      <c r="F70" s="73">
        <f>0+G70+J70</f>
        <v>0</v>
      </c>
      <c r="G70" s="72"/>
      <c r="H70" s="71" t="s">
        <v>52</v>
      </c>
      <c r="I70" s="71" t="s">
        <v>52</v>
      </c>
      <c r="J70" s="72"/>
      <c r="K70" s="72"/>
      <c r="L70" s="71" t="s">
        <v>52</v>
      </c>
      <c r="M70" s="71" t="s">
        <v>52</v>
      </c>
    </row>
    <row r="71" spans="1:13" ht="30">
      <c r="A71" s="95" t="s">
        <v>88</v>
      </c>
      <c r="B71" s="76">
        <v>21422</v>
      </c>
      <c r="C71" s="74">
        <v>119</v>
      </c>
      <c r="D71" s="74">
        <v>266</v>
      </c>
      <c r="E71" s="73">
        <f t="shared" si="5"/>
        <v>0</v>
      </c>
      <c r="F71" s="73">
        <f>0+G71+H71+J71</f>
        <v>0</v>
      </c>
      <c r="G71" s="72"/>
      <c r="H71" s="72"/>
      <c r="I71" s="71" t="s">
        <v>52</v>
      </c>
      <c r="J71" s="72"/>
      <c r="K71" s="72"/>
      <c r="L71" s="71" t="s">
        <v>52</v>
      </c>
      <c r="M71" s="71" t="s">
        <v>52</v>
      </c>
    </row>
    <row r="72" spans="1:13">
      <c r="A72" s="95" t="s">
        <v>75</v>
      </c>
      <c r="B72" s="76">
        <v>21423</v>
      </c>
      <c r="C72" s="74">
        <v>119</v>
      </c>
      <c r="D72" s="74">
        <v>340</v>
      </c>
      <c r="E72" s="73">
        <f t="shared" si="5"/>
        <v>0</v>
      </c>
      <c r="F72" s="73">
        <f>0+G72+J72</f>
        <v>0</v>
      </c>
      <c r="G72" s="73">
        <f>0+G73</f>
        <v>0</v>
      </c>
      <c r="H72" s="89" t="s">
        <v>52</v>
      </c>
      <c r="I72" s="89" t="s">
        <v>52</v>
      </c>
      <c r="J72" s="73">
        <f>0+J73+J74</f>
        <v>0</v>
      </c>
      <c r="K72" s="89" t="s">
        <v>52</v>
      </c>
      <c r="L72" s="89" t="s">
        <v>52</v>
      </c>
      <c r="M72" s="89" t="s">
        <v>52</v>
      </c>
    </row>
    <row r="73" spans="1:13" ht="30">
      <c r="A73" s="92" t="s">
        <v>74</v>
      </c>
      <c r="B73" s="76">
        <v>214231</v>
      </c>
      <c r="C73" s="74">
        <v>119</v>
      </c>
      <c r="D73" s="74">
        <v>341</v>
      </c>
      <c r="E73" s="73">
        <f t="shared" si="5"/>
        <v>0</v>
      </c>
      <c r="F73" s="73">
        <f>0+G73+J73</f>
        <v>0</v>
      </c>
      <c r="G73" s="72"/>
      <c r="H73" s="71" t="s">
        <v>52</v>
      </c>
      <c r="I73" s="71" t="s">
        <v>52</v>
      </c>
      <c r="J73" s="72"/>
      <c r="K73" s="71" t="s">
        <v>52</v>
      </c>
      <c r="L73" s="71" t="s">
        <v>52</v>
      </c>
      <c r="M73" s="71" t="s">
        <v>52</v>
      </c>
    </row>
    <row r="74" spans="1:13">
      <c r="A74" s="92" t="s">
        <v>70</v>
      </c>
      <c r="B74" s="76">
        <v>214232</v>
      </c>
      <c r="C74" s="74">
        <v>119</v>
      </c>
      <c r="D74" s="74">
        <v>345</v>
      </c>
      <c r="E74" s="73">
        <f t="shared" si="5"/>
        <v>0</v>
      </c>
      <c r="F74" s="73">
        <f>0+J74</f>
        <v>0</v>
      </c>
      <c r="G74" s="71" t="s">
        <v>52</v>
      </c>
      <c r="H74" s="71" t="s">
        <v>52</v>
      </c>
      <c r="I74" s="71" t="s">
        <v>52</v>
      </c>
      <c r="J74" s="72"/>
      <c r="K74" s="71" t="s">
        <v>52</v>
      </c>
      <c r="L74" s="71" t="s">
        <v>52</v>
      </c>
      <c r="M74" s="71" t="s">
        <v>52</v>
      </c>
    </row>
    <row r="75" spans="1:13">
      <c r="A75" s="96" t="s">
        <v>113</v>
      </c>
      <c r="B75" s="76">
        <v>2200</v>
      </c>
      <c r="C75" s="74">
        <v>300</v>
      </c>
      <c r="D75" s="74" t="s">
        <v>52</v>
      </c>
      <c r="E75" s="73">
        <f t="shared" si="5"/>
        <v>0</v>
      </c>
      <c r="F75" s="73">
        <f>0+G75+H75+J75</f>
        <v>0</v>
      </c>
      <c r="G75" s="73">
        <f>0+G76</f>
        <v>0</v>
      </c>
      <c r="H75" s="73">
        <f>0+H76+H81</f>
        <v>0</v>
      </c>
      <c r="I75" s="89" t="s">
        <v>52</v>
      </c>
      <c r="J75" s="73">
        <f>0+J76+J81+J82+J83</f>
        <v>0</v>
      </c>
      <c r="K75" s="73">
        <f>0+K76</f>
        <v>0</v>
      </c>
      <c r="L75" s="89" t="s">
        <v>52</v>
      </c>
      <c r="M75" s="89" t="s">
        <v>52</v>
      </c>
    </row>
    <row r="76" spans="1:13" ht="45">
      <c r="A76" s="91" t="s">
        <v>112</v>
      </c>
      <c r="B76" s="76">
        <v>2210</v>
      </c>
      <c r="C76" s="74">
        <v>320</v>
      </c>
      <c r="D76" s="74" t="s">
        <v>52</v>
      </c>
      <c r="E76" s="73">
        <f t="shared" si="5"/>
        <v>0</v>
      </c>
      <c r="F76" s="73">
        <f>0+G76+H76+J76</f>
        <v>0</v>
      </c>
      <c r="G76" s="73">
        <f>0+G77</f>
        <v>0</v>
      </c>
      <c r="H76" s="73">
        <f>0+H77</f>
        <v>0</v>
      </c>
      <c r="I76" s="89" t="s">
        <v>52</v>
      </c>
      <c r="J76" s="73">
        <f>0+J77</f>
        <v>0</v>
      </c>
      <c r="K76" s="73">
        <f>0+K77</f>
        <v>0</v>
      </c>
      <c r="L76" s="89" t="s">
        <v>52</v>
      </c>
      <c r="M76" s="89" t="s">
        <v>52</v>
      </c>
    </row>
    <row r="77" spans="1:13" s="64" customFormat="1" ht="60">
      <c r="A77" s="90" t="s">
        <v>111</v>
      </c>
      <c r="B77" s="76">
        <v>2211</v>
      </c>
      <c r="C77" s="74">
        <v>321</v>
      </c>
      <c r="D77" s="74" t="s">
        <v>52</v>
      </c>
      <c r="E77" s="73">
        <f t="shared" si="5"/>
        <v>0</v>
      </c>
      <c r="F77" s="73">
        <f>0+G77+H77+J77</f>
        <v>0</v>
      </c>
      <c r="G77" s="73">
        <f>0+G78+G80</f>
        <v>0</v>
      </c>
      <c r="H77" s="73">
        <f>0+H78</f>
        <v>0</v>
      </c>
      <c r="I77" s="89" t="s">
        <v>52</v>
      </c>
      <c r="J77" s="73">
        <f>0+J78+J79+J80</f>
        <v>0</v>
      </c>
      <c r="K77" s="73">
        <f>0+K78+K80</f>
        <v>0</v>
      </c>
      <c r="L77" s="89" t="s">
        <v>52</v>
      </c>
      <c r="M77" s="89" t="s">
        <v>52</v>
      </c>
    </row>
    <row r="78" spans="1:13" s="64" customFormat="1" ht="30">
      <c r="A78" s="95" t="s">
        <v>110</v>
      </c>
      <c r="B78" s="76">
        <v>22113</v>
      </c>
      <c r="C78" s="74">
        <v>321</v>
      </c>
      <c r="D78" s="74">
        <v>264</v>
      </c>
      <c r="E78" s="73">
        <f t="shared" si="5"/>
        <v>0</v>
      </c>
      <c r="F78" s="73">
        <f>0+G78+H78+J78</f>
        <v>0</v>
      </c>
      <c r="G78" s="72"/>
      <c r="H78" s="72"/>
      <c r="I78" s="71" t="s">
        <v>52</v>
      </c>
      <c r="J78" s="72"/>
      <c r="K78" s="72"/>
      <c r="L78" s="71" t="s">
        <v>52</v>
      </c>
      <c r="M78" s="71" t="s">
        <v>52</v>
      </c>
    </row>
    <row r="79" spans="1:13" s="64" customFormat="1" ht="45">
      <c r="A79" s="95" t="s">
        <v>109</v>
      </c>
      <c r="B79" s="76">
        <v>22114</v>
      </c>
      <c r="C79" s="74">
        <v>321</v>
      </c>
      <c r="D79" s="74">
        <v>265</v>
      </c>
      <c r="E79" s="73">
        <f t="shared" si="5"/>
        <v>0</v>
      </c>
      <c r="F79" s="73">
        <f>0+J79</f>
        <v>0</v>
      </c>
      <c r="G79" s="71" t="s">
        <v>52</v>
      </c>
      <c r="H79" s="71" t="s">
        <v>52</v>
      </c>
      <c r="I79" s="71" t="s">
        <v>52</v>
      </c>
      <c r="J79" s="72"/>
      <c r="K79" s="71" t="s">
        <v>52</v>
      </c>
      <c r="L79" s="71" t="s">
        <v>52</v>
      </c>
      <c r="M79" s="71" t="s">
        <v>52</v>
      </c>
    </row>
    <row r="80" spans="1:13" s="64" customFormat="1" ht="30">
      <c r="A80" s="95" t="s">
        <v>88</v>
      </c>
      <c r="B80" s="76">
        <v>22115</v>
      </c>
      <c r="C80" s="74">
        <v>321</v>
      </c>
      <c r="D80" s="74">
        <v>266</v>
      </c>
      <c r="E80" s="73">
        <f t="shared" si="5"/>
        <v>0</v>
      </c>
      <c r="F80" s="73">
        <f>0+G80+J80</f>
        <v>0</v>
      </c>
      <c r="G80" s="72"/>
      <c r="H80" s="71" t="s">
        <v>52</v>
      </c>
      <c r="I80" s="71" t="s">
        <v>52</v>
      </c>
      <c r="J80" s="72"/>
      <c r="K80" s="72"/>
      <c r="L80" s="71" t="s">
        <v>52</v>
      </c>
      <c r="M80" s="71" t="s">
        <v>52</v>
      </c>
    </row>
    <row r="81" spans="1:13" s="64" customFormat="1" ht="45">
      <c r="A81" s="91" t="s">
        <v>108</v>
      </c>
      <c r="B81" s="76">
        <v>2220</v>
      </c>
      <c r="C81" s="74">
        <v>340</v>
      </c>
      <c r="D81" s="74">
        <v>296</v>
      </c>
      <c r="E81" s="73">
        <f t="shared" si="5"/>
        <v>0</v>
      </c>
      <c r="F81" s="73">
        <f>0+H81+J81</f>
        <v>0</v>
      </c>
      <c r="G81" s="71" t="s">
        <v>52</v>
      </c>
      <c r="H81" s="72"/>
      <c r="I81" s="71" t="s">
        <v>52</v>
      </c>
      <c r="J81" s="72"/>
      <c r="K81" s="71" t="s">
        <v>52</v>
      </c>
      <c r="L81" s="71" t="s">
        <v>52</v>
      </c>
      <c r="M81" s="71" t="s">
        <v>52</v>
      </c>
    </row>
    <row r="82" spans="1:13" s="64" customFormat="1" ht="75">
      <c r="A82" s="91" t="s">
        <v>107</v>
      </c>
      <c r="B82" s="76">
        <v>2230</v>
      </c>
      <c r="C82" s="74">
        <v>350</v>
      </c>
      <c r="D82" s="74">
        <v>296</v>
      </c>
      <c r="E82" s="73">
        <f t="shared" si="5"/>
        <v>0</v>
      </c>
      <c r="F82" s="73">
        <f>0+J82</f>
        <v>0</v>
      </c>
      <c r="G82" s="71" t="s">
        <v>52</v>
      </c>
      <c r="H82" s="71" t="s">
        <v>52</v>
      </c>
      <c r="I82" s="71" t="s">
        <v>52</v>
      </c>
      <c r="J82" s="72"/>
      <c r="K82" s="71" t="s">
        <v>52</v>
      </c>
      <c r="L82" s="71" t="s">
        <v>52</v>
      </c>
      <c r="M82" s="71" t="s">
        <v>52</v>
      </c>
    </row>
    <row r="83" spans="1:13" s="64" customFormat="1" ht="30">
      <c r="A83" s="91" t="s">
        <v>106</v>
      </c>
      <c r="B83" s="76">
        <v>2240</v>
      </c>
      <c r="C83" s="74">
        <v>360</v>
      </c>
      <c r="D83" s="74">
        <v>296</v>
      </c>
      <c r="E83" s="73">
        <f t="shared" si="5"/>
        <v>0</v>
      </c>
      <c r="F83" s="73">
        <f>0+J83</f>
        <v>0</v>
      </c>
      <c r="G83" s="71" t="s">
        <v>52</v>
      </c>
      <c r="H83" s="71" t="s">
        <v>52</v>
      </c>
      <c r="I83" s="71" t="s">
        <v>52</v>
      </c>
      <c r="J83" s="72"/>
      <c r="K83" s="71" t="s">
        <v>52</v>
      </c>
      <c r="L83" s="71" t="s">
        <v>52</v>
      </c>
      <c r="M83" s="71" t="s">
        <v>52</v>
      </c>
    </row>
    <row r="84" spans="1:13">
      <c r="A84" s="96" t="s">
        <v>105</v>
      </c>
      <c r="B84" s="76">
        <v>2300</v>
      </c>
      <c r="C84" s="74">
        <v>850</v>
      </c>
      <c r="D84" s="93" t="s">
        <v>52</v>
      </c>
      <c r="E84" s="73">
        <f>0+F84+M84</f>
        <v>0</v>
      </c>
      <c r="F84" s="73">
        <f>0+G84+H84+J84</f>
        <v>0</v>
      </c>
      <c r="G84" s="73">
        <f>0+G85+G86+G87</f>
        <v>0</v>
      </c>
      <c r="H84" s="73">
        <f>0+H85+H87</f>
        <v>0</v>
      </c>
      <c r="I84" s="89" t="s">
        <v>52</v>
      </c>
      <c r="J84" s="73">
        <f>0+J85+J86+J87</f>
        <v>0</v>
      </c>
      <c r="K84" s="89" t="s">
        <v>52</v>
      </c>
      <c r="L84" s="89" t="s">
        <v>52</v>
      </c>
      <c r="M84" s="73">
        <f>0+M87</f>
        <v>0</v>
      </c>
    </row>
    <row r="85" spans="1:13" ht="30">
      <c r="A85" s="91" t="s">
        <v>104</v>
      </c>
      <c r="B85" s="76">
        <v>2310</v>
      </c>
      <c r="C85" s="74">
        <v>851</v>
      </c>
      <c r="D85" s="74">
        <v>291</v>
      </c>
      <c r="E85" s="73">
        <f>0+F85</f>
        <v>0</v>
      </c>
      <c r="F85" s="73">
        <f>0+G85+H85+J85</f>
        <v>0</v>
      </c>
      <c r="G85" s="72"/>
      <c r="H85" s="72"/>
      <c r="I85" s="71" t="s">
        <v>52</v>
      </c>
      <c r="J85" s="72"/>
      <c r="K85" s="71" t="s">
        <v>52</v>
      </c>
      <c r="L85" s="71" t="s">
        <v>52</v>
      </c>
      <c r="M85" s="71" t="s">
        <v>52</v>
      </c>
    </row>
    <row r="86" spans="1:13" ht="45">
      <c r="A86" s="91" t="s">
        <v>103</v>
      </c>
      <c r="B86" s="76">
        <v>2320</v>
      </c>
      <c r="C86" s="74">
        <v>852</v>
      </c>
      <c r="D86" s="74">
        <v>291</v>
      </c>
      <c r="E86" s="73">
        <f>0+F86</f>
        <v>0</v>
      </c>
      <c r="F86" s="73">
        <f>0+G86+J86</f>
        <v>0</v>
      </c>
      <c r="G86" s="72"/>
      <c r="H86" s="71" t="s">
        <v>52</v>
      </c>
      <c r="I86" s="71" t="s">
        <v>52</v>
      </c>
      <c r="J86" s="72"/>
      <c r="K86" s="71" t="s">
        <v>52</v>
      </c>
      <c r="L86" s="71" t="s">
        <v>52</v>
      </c>
      <c r="M86" s="71" t="s">
        <v>52</v>
      </c>
    </row>
    <row r="87" spans="1:13" ht="30">
      <c r="A87" s="91" t="s">
        <v>102</v>
      </c>
      <c r="B87" s="76">
        <v>2330</v>
      </c>
      <c r="C87" s="74">
        <v>853</v>
      </c>
      <c r="D87" s="93" t="s">
        <v>52</v>
      </c>
      <c r="E87" s="73">
        <f>0+F87+M87</f>
        <v>0</v>
      </c>
      <c r="F87" s="73">
        <f>0+G87+H87+J87</f>
        <v>0</v>
      </c>
      <c r="G87" s="73">
        <f>0+G88+G89+G90+G91+G92+G93</f>
        <v>0</v>
      </c>
      <c r="H87" s="73">
        <f>0+H88+H89+H90+H93</f>
        <v>0</v>
      </c>
      <c r="I87" s="89" t="s">
        <v>52</v>
      </c>
      <c r="J87" s="73">
        <f>0+J88+J89+J90+J91+J92+J93+J94</f>
        <v>0</v>
      </c>
      <c r="K87" s="89" t="s">
        <v>52</v>
      </c>
      <c r="L87" s="89" t="s">
        <v>52</v>
      </c>
      <c r="M87" s="73">
        <f>0+M89</f>
        <v>0</v>
      </c>
    </row>
    <row r="88" spans="1:13">
      <c r="A88" s="90" t="s">
        <v>96</v>
      </c>
      <c r="B88" s="76">
        <v>23301</v>
      </c>
      <c r="C88" s="74">
        <v>853</v>
      </c>
      <c r="D88" s="93">
        <v>291</v>
      </c>
      <c r="E88" s="73">
        <f>0+F88</f>
        <v>0</v>
      </c>
      <c r="F88" s="73">
        <f>0+G88+H88+J88</f>
        <v>0</v>
      </c>
      <c r="G88" s="72"/>
      <c r="H88" s="72"/>
      <c r="I88" s="71" t="s">
        <v>52</v>
      </c>
      <c r="J88" s="72"/>
      <c r="K88" s="71" t="s">
        <v>52</v>
      </c>
      <c r="L88" s="71" t="s">
        <v>52</v>
      </c>
      <c r="M88" s="71" t="s">
        <v>52</v>
      </c>
    </row>
    <row r="89" spans="1:13" ht="30">
      <c r="A89" s="90" t="s">
        <v>95</v>
      </c>
      <c r="B89" s="76">
        <v>23302</v>
      </c>
      <c r="C89" s="74">
        <v>853</v>
      </c>
      <c r="D89" s="74">
        <v>292</v>
      </c>
      <c r="E89" s="73">
        <f>0+F89+M89</f>
        <v>0</v>
      </c>
      <c r="F89" s="73">
        <f>0+G89+H89+J89</f>
        <v>0</v>
      </c>
      <c r="G89" s="72"/>
      <c r="H89" s="72"/>
      <c r="I89" s="71" t="s">
        <v>52</v>
      </c>
      <c r="J89" s="72"/>
      <c r="K89" s="71" t="s">
        <v>52</v>
      </c>
      <c r="L89" s="71" t="s">
        <v>52</v>
      </c>
      <c r="M89" s="97"/>
    </row>
    <row r="90" spans="1:13" ht="30">
      <c r="A90" s="90" t="s">
        <v>94</v>
      </c>
      <c r="B90" s="76">
        <v>23303</v>
      </c>
      <c r="C90" s="74">
        <v>853</v>
      </c>
      <c r="D90" s="74">
        <v>293</v>
      </c>
      <c r="E90" s="73">
        <f>0+F90</f>
        <v>0</v>
      </c>
      <c r="F90" s="73">
        <f>0+G90+H90+J90</f>
        <v>0</v>
      </c>
      <c r="G90" s="72"/>
      <c r="H90" s="72"/>
      <c r="I90" s="71" t="s">
        <v>52</v>
      </c>
      <c r="J90" s="72"/>
      <c r="K90" s="71" t="s">
        <v>52</v>
      </c>
      <c r="L90" s="71" t="s">
        <v>52</v>
      </c>
      <c r="M90" s="71" t="s">
        <v>52</v>
      </c>
    </row>
    <row r="91" spans="1:13">
      <c r="A91" s="90" t="s">
        <v>93</v>
      </c>
      <c r="B91" s="76">
        <v>23304</v>
      </c>
      <c r="C91" s="74">
        <v>853</v>
      </c>
      <c r="D91" s="93">
        <v>295</v>
      </c>
      <c r="E91" s="73">
        <f>0+F91</f>
        <v>0</v>
      </c>
      <c r="F91" s="73">
        <f>0+G91+J91</f>
        <v>0</v>
      </c>
      <c r="G91" s="72"/>
      <c r="H91" s="71" t="s">
        <v>52</v>
      </c>
      <c r="I91" s="71" t="s">
        <v>52</v>
      </c>
      <c r="J91" s="72"/>
      <c r="K91" s="71" t="s">
        <v>52</v>
      </c>
      <c r="L91" s="71" t="s">
        <v>52</v>
      </c>
      <c r="M91" s="71" t="s">
        <v>52</v>
      </c>
    </row>
    <row r="92" spans="1:13">
      <c r="A92" s="90" t="s">
        <v>92</v>
      </c>
      <c r="B92" s="76">
        <v>23305</v>
      </c>
      <c r="C92" s="74">
        <v>853</v>
      </c>
      <c r="D92" s="93">
        <v>296</v>
      </c>
      <c r="E92" s="73">
        <f>0+F92</f>
        <v>0</v>
      </c>
      <c r="F92" s="73">
        <f>0+G92+J92</f>
        <v>0</v>
      </c>
      <c r="G92" s="72"/>
      <c r="H92" s="71" t="s">
        <v>52</v>
      </c>
      <c r="I92" s="71" t="s">
        <v>52</v>
      </c>
      <c r="J92" s="72"/>
      <c r="K92" s="71" t="s">
        <v>52</v>
      </c>
      <c r="L92" s="71" t="s">
        <v>52</v>
      </c>
      <c r="M92" s="71" t="s">
        <v>52</v>
      </c>
    </row>
    <row r="93" spans="1:13">
      <c r="A93" s="90" t="s">
        <v>91</v>
      </c>
      <c r="B93" s="76">
        <v>23306</v>
      </c>
      <c r="C93" s="74">
        <v>853</v>
      </c>
      <c r="D93" s="93">
        <v>297</v>
      </c>
      <c r="E93" s="73">
        <f>0+F93</f>
        <v>0</v>
      </c>
      <c r="F93" s="73">
        <f>0+G93+H93+J93</f>
        <v>0</v>
      </c>
      <c r="G93" s="72"/>
      <c r="H93" s="72"/>
      <c r="I93" s="71" t="s">
        <v>52</v>
      </c>
      <c r="J93" s="72"/>
      <c r="K93" s="71" t="s">
        <v>52</v>
      </c>
      <c r="L93" s="71" t="s">
        <v>52</v>
      </c>
      <c r="M93" s="71" t="s">
        <v>52</v>
      </c>
    </row>
    <row r="94" spans="1:13">
      <c r="A94" s="90" t="s">
        <v>101</v>
      </c>
      <c r="B94" s="76">
        <v>23307</v>
      </c>
      <c r="C94" s="74">
        <v>853</v>
      </c>
      <c r="D94" s="93">
        <v>299</v>
      </c>
      <c r="E94" s="73">
        <f>0+F94</f>
        <v>0</v>
      </c>
      <c r="F94" s="73">
        <f>0+J94</f>
        <v>0</v>
      </c>
      <c r="G94" s="71" t="s">
        <v>52</v>
      </c>
      <c r="H94" s="71" t="s">
        <v>52</v>
      </c>
      <c r="I94" s="71" t="s">
        <v>52</v>
      </c>
      <c r="J94" s="72"/>
      <c r="K94" s="71" t="s">
        <v>52</v>
      </c>
      <c r="L94" s="71" t="s">
        <v>52</v>
      </c>
      <c r="M94" s="71" t="s">
        <v>52</v>
      </c>
    </row>
    <row r="95" spans="1:13" ht="30">
      <c r="A95" s="96" t="s">
        <v>100</v>
      </c>
      <c r="B95" s="76">
        <v>2400</v>
      </c>
      <c r="C95" s="74" t="s">
        <v>52</v>
      </c>
      <c r="D95" s="74" t="s">
        <v>52</v>
      </c>
      <c r="E95" s="73">
        <f>0+F95+M95</f>
        <v>0</v>
      </c>
      <c r="F95" s="73">
        <f>0+G95+J95</f>
        <v>0</v>
      </c>
      <c r="G95" s="73">
        <f>0+G96</f>
        <v>0</v>
      </c>
      <c r="H95" s="89" t="s">
        <v>52</v>
      </c>
      <c r="I95" s="89" t="s">
        <v>52</v>
      </c>
      <c r="J95" s="73">
        <f>0+J96</f>
        <v>0</v>
      </c>
      <c r="K95" s="89" t="s">
        <v>52</v>
      </c>
      <c r="L95" s="89" t="s">
        <v>52</v>
      </c>
      <c r="M95" s="73">
        <f>0+M96</f>
        <v>0</v>
      </c>
    </row>
    <row r="96" spans="1:13">
      <c r="A96" s="91" t="s">
        <v>99</v>
      </c>
      <c r="B96" s="76">
        <v>2420</v>
      </c>
      <c r="C96" s="74">
        <v>862</v>
      </c>
      <c r="D96" s="74">
        <v>253</v>
      </c>
      <c r="E96" s="73">
        <f>0+F96+M96</f>
        <v>0</v>
      </c>
      <c r="F96" s="73">
        <f>0+G96+J96</f>
        <v>0</v>
      </c>
      <c r="G96" s="72"/>
      <c r="H96" s="71" t="s">
        <v>52</v>
      </c>
      <c r="I96" s="71" t="s">
        <v>52</v>
      </c>
      <c r="J96" s="72"/>
      <c r="K96" s="71" t="s">
        <v>52</v>
      </c>
      <c r="L96" s="71" t="s">
        <v>52</v>
      </c>
      <c r="M96" s="72"/>
    </row>
    <row r="97" spans="1:13" ht="30">
      <c r="A97" s="96" t="s">
        <v>98</v>
      </c>
      <c r="B97" s="76">
        <v>2500</v>
      </c>
      <c r="C97" s="74" t="s">
        <v>52</v>
      </c>
      <c r="D97" s="74" t="s">
        <v>52</v>
      </c>
      <c r="E97" s="73">
        <f t="shared" ref="E97:E104" si="6">0+F97</f>
        <v>0</v>
      </c>
      <c r="F97" s="73">
        <f>0+G97+J97</f>
        <v>0</v>
      </c>
      <c r="G97" s="73">
        <f>0+G98</f>
        <v>0</v>
      </c>
      <c r="H97" s="89" t="s">
        <v>52</v>
      </c>
      <c r="I97" s="89" t="s">
        <v>52</v>
      </c>
      <c r="J97" s="73">
        <f>0+J98</f>
        <v>0</v>
      </c>
      <c r="K97" s="89" t="s">
        <v>52</v>
      </c>
      <c r="L97" s="89" t="s">
        <v>52</v>
      </c>
      <c r="M97" s="89" t="s">
        <v>52</v>
      </c>
    </row>
    <row r="98" spans="1:13" ht="45">
      <c r="A98" s="91" t="s">
        <v>97</v>
      </c>
      <c r="B98" s="76">
        <v>2520</v>
      </c>
      <c r="C98" s="74">
        <v>831</v>
      </c>
      <c r="D98" s="93" t="s">
        <v>52</v>
      </c>
      <c r="E98" s="73">
        <f t="shared" si="6"/>
        <v>0</v>
      </c>
      <c r="F98" s="73">
        <f>0+G98+J98</f>
        <v>0</v>
      </c>
      <c r="G98" s="73">
        <f>0+G104</f>
        <v>0</v>
      </c>
      <c r="H98" s="89" t="s">
        <v>52</v>
      </c>
      <c r="I98" s="89" t="s">
        <v>52</v>
      </c>
      <c r="J98" s="73">
        <f>0+J99+J100+J101+J102+J103+J104</f>
        <v>0</v>
      </c>
      <c r="K98" s="89" t="s">
        <v>52</v>
      </c>
      <c r="L98" s="89" t="s">
        <v>52</v>
      </c>
      <c r="M98" s="89" t="s">
        <v>52</v>
      </c>
    </row>
    <row r="99" spans="1:13">
      <c r="A99" s="90" t="s">
        <v>96</v>
      </c>
      <c r="B99" s="76">
        <v>2521</v>
      </c>
      <c r="C99" s="74">
        <v>831</v>
      </c>
      <c r="D99" s="93">
        <v>291</v>
      </c>
      <c r="E99" s="73">
        <f t="shared" si="6"/>
        <v>0</v>
      </c>
      <c r="F99" s="73">
        <f>0+J99</f>
        <v>0</v>
      </c>
      <c r="G99" s="71" t="s">
        <v>52</v>
      </c>
      <c r="H99" s="71" t="s">
        <v>52</v>
      </c>
      <c r="I99" s="71" t="s">
        <v>52</v>
      </c>
      <c r="J99" s="72"/>
      <c r="K99" s="71" t="s">
        <v>52</v>
      </c>
      <c r="L99" s="71" t="s">
        <v>52</v>
      </c>
      <c r="M99" s="71" t="s">
        <v>52</v>
      </c>
    </row>
    <row r="100" spans="1:13" ht="30">
      <c r="A100" s="90" t="s">
        <v>95</v>
      </c>
      <c r="B100" s="76">
        <v>2522</v>
      </c>
      <c r="C100" s="74">
        <v>831</v>
      </c>
      <c r="D100" s="93">
        <v>292</v>
      </c>
      <c r="E100" s="73">
        <f t="shared" si="6"/>
        <v>0</v>
      </c>
      <c r="F100" s="73">
        <f>0+J100</f>
        <v>0</v>
      </c>
      <c r="G100" s="71" t="s">
        <v>52</v>
      </c>
      <c r="H100" s="71" t="s">
        <v>52</v>
      </c>
      <c r="I100" s="71" t="s">
        <v>52</v>
      </c>
      <c r="J100" s="72"/>
      <c r="K100" s="71" t="s">
        <v>52</v>
      </c>
      <c r="L100" s="71" t="s">
        <v>52</v>
      </c>
      <c r="M100" s="71" t="s">
        <v>52</v>
      </c>
    </row>
    <row r="101" spans="1:13" ht="30">
      <c r="A101" s="90" t="s">
        <v>94</v>
      </c>
      <c r="B101" s="76">
        <v>2523</v>
      </c>
      <c r="C101" s="74">
        <v>831</v>
      </c>
      <c r="D101" s="93">
        <v>293</v>
      </c>
      <c r="E101" s="73">
        <f t="shared" si="6"/>
        <v>0</v>
      </c>
      <c r="F101" s="73">
        <f>0+J101</f>
        <v>0</v>
      </c>
      <c r="G101" s="71" t="s">
        <v>52</v>
      </c>
      <c r="H101" s="71" t="s">
        <v>52</v>
      </c>
      <c r="I101" s="71" t="s">
        <v>52</v>
      </c>
      <c r="J101" s="72"/>
      <c r="K101" s="71" t="s">
        <v>52</v>
      </c>
      <c r="L101" s="71" t="s">
        <v>52</v>
      </c>
      <c r="M101" s="71" t="s">
        <v>52</v>
      </c>
    </row>
    <row r="102" spans="1:13">
      <c r="A102" s="90" t="s">
        <v>93</v>
      </c>
      <c r="B102" s="76">
        <v>2524</v>
      </c>
      <c r="C102" s="74">
        <v>831</v>
      </c>
      <c r="D102" s="93">
        <v>295</v>
      </c>
      <c r="E102" s="73">
        <f t="shared" si="6"/>
        <v>0</v>
      </c>
      <c r="F102" s="73">
        <f>0+J102</f>
        <v>0</v>
      </c>
      <c r="G102" s="71" t="s">
        <v>52</v>
      </c>
      <c r="H102" s="71" t="s">
        <v>52</v>
      </c>
      <c r="I102" s="71" t="s">
        <v>52</v>
      </c>
      <c r="J102" s="72"/>
      <c r="K102" s="71" t="s">
        <v>52</v>
      </c>
      <c r="L102" s="71" t="s">
        <v>52</v>
      </c>
      <c r="M102" s="71" t="s">
        <v>52</v>
      </c>
    </row>
    <row r="103" spans="1:13">
      <c r="A103" s="90" t="s">
        <v>92</v>
      </c>
      <c r="B103" s="76">
        <v>2525</v>
      </c>
      <c r="C103" s="74">
        <v>831</v>
      </c>
      <c r="D103" s="93">
        <v>296</v>
      </c>
      <c r="E103" s="73">
        <f t="shared" si="6"/>
        <v>0</v>
      </c>
      <c r="F103" s="73">
        <f>0+J103</f>
        <v>0</v>
      </c>
      <c r="G103" s="71" t="s">
        <v>52</v>
      </c>
      <c r="H103" s="71" t="s">
        <v>52</v>
      </c>
      <c r="I103" s="71" t="s">
        <v>52</v>
      </c>
      <c r="J103" s="72"/>
      <c r="K103" s="71" t="s">
        <v>52</v>
      </c>
      <c r="L103" s="71" t="s">
        <v>52</v>
      </c>
      <c r="M103" s="71" t="s">
        <v>52</v>
      </c>
    </row>
    <row r="104" spans="1:13">
      <c r="A104" s="90" t="s">
        <v>91</v>
      </c>
      <c r="B104" s="76">
        <v>2526</v>
      </c>
      <c r="C104" s="74">
        <v>831</v>
      </c>
      <c r="D104" s="93">
        <v>297</v>
      </c>
      <c r="E104" s="73">
        <f t="shared" si="6"/>
        <v>0</v>
      </c>
      <c r="F104" s="73">
        <f>0+G104+J104</f>
        <v>0</v>
      </c>
      <c r="G104" s="71"/>
      <c r="H104" s="71" t="s">
        <v>52</v>
      </c>
      <c r="I104" s="71" t="s">
        <v>52</v>
      </c>
      <c r="J104" s="72"/>
      <c r="K104" s="71" t="s">
        <v>52</v>
      </c>
      <c r="L104" s="71" t="s">
        <v>52</v>
      </c>
      <c r="M104" s="71" t="s">
        <v>52</v>
      </c>
    </row>
    <row r="105" spans="1:13" s="94" customFormat="1">
      <c r="A105" s="96" t="s">
        <v>90</v>
      </c>
      <c r="B105" s="76">
        <v>2600</v>
      </c>
      <c r="C105" s="74" t="s">
        <v>52</v>
      </c>
      <c r="D105" s="74" t="s">
        <v>52</v>
      </c>
      <c r="E105" s="73">
        <f>0+F105+L105+M105</f>
        <v>14705713.209999999</v>
      </c>
      <c r="F105" s="73">
        <f>0+G105+H105+I105+J105</f>
        <v>14705713.209999999</v>
      </c>
      <c r="G105" s="73">
        <f>0+G106+G112+G117</f>
        <v>2463145.89</v>
      </c>
      <c r="H105" s="73">
        <f>0+H106+H112+H117</f>
        <v>0</v>
      </c>
      <c r="I105" s="73">
        <f>0+I141</f>
        <v>0</v>
      </c>
      <c r="J105" s="73">
        <f>0+J106+J112+J117+J141</f>
        <v>12242567.319999998</v>
      </c>
      <c r="K105" s="73">
        <f>0+K106+K117</f>
        <v>0</v>
      </c>
      <c r="L105" s="73">
        <f>0+L117</f>
        <v>0</v>
      </c>
      <c r="M105" s="73">
        <f>0+M112+M117</f>
        <v>0</v>
      </c>
    </row>
    <row r="106" spans="1:13" s="94" customFormat="1" ht="45">
      <c r="A106" s="91" t="s">
        <v>89</v>
      </c>
      <c r="B106" s="76">
        <v>2660</v>
      </c>
      <c r="C106" s="74">
        <v>119</v>
      </c>
      <c r="D106" s="74" t="s">
        <v>52</v>
      </c>
      <c r="E106" s="73">
        <f t="shared" ref="E106:E111" si="7">0+F106</f>
        <v>0</v>
      </c>
      <c r="F106" s="73">
        <f>0+G106+H106+J106</f>
        <v>0</v>
      </c>
      <c r="G106" s="73">
        <f>0+G107+G108+G109</f>
        <v>0</v>
      </c>
      <c r="H106" s="73">
        <f>0+H108</f>
        <v>0</v>
      </c>
      <c r="I106" s="89" t="s">
        <v>52</v>
      </c>
      <c r="J106" s="73">
        <f>0+J107+J108+J109</f>
        <v>0</v>
      </c>
      <c r="K106" s="73">
        <f>0+K107+K108</f>
        <v>0</v>
      </c>
      <c r="L106" s="89" t="s">
        <v>52</v>
      </c>
      <c r="M106" s="89" t="s">
        <v>52</v>
      </c>
    </row>
    <row r="107" spans="1:13" s="94" customFormat="1">
      <c r="A107" s="90" t="s">
        <v>79</v>
      </c>
      <c r="B107" s="76">
        <v>2662</v>
      </c>
      <c r="C107" s="74">
        <v>119</v>
      </c>
      <c r="D107" s="74">
        <v>226</v>
      </c>
      <c r="E107" s="73">
        <f t="shared" si="7"/>
        <v>0</v>
      </c>
      <c r="F107" s="73">
        <f>0+G107+J107</f>
        <v>0</v>
      </c>
      <c r="G107" s="72"/>
      <c r="H107" s="71" t="s">
        <v>52</v>
      </c>
      <c r="I107" s="71" t="s">
        <v>52</v>
      </c>
      <c r="J107" s="72"/>
      <c r="K107" s="72"/>
      <c r="L107" s="71" t="s">
        <v>52</v>
      </c>
      <c r="M107" s="71" t="s">
        <v>52</v>
      </c>
    </row>
    <row r="108" spans="1:13" s="94" customFormat="1" ht="30">
      <c r="A108" s="90" t="s">
        <v>88</v>
      </c>
      <c r="B108" s="76">
        <v>2663</v>
      </c>
      <c r="C108" s="74">
        <v>119</v>
      </c>
      <c r="D108" s="74">
        <v>266</v>
      </c>
      <c r="E108" s="73">
        <f t="shared" si="7"/>
        <v>0</v>
      </c>
      <c r="F108" s="73">
        <f>0+G108+H108+J108</f>
        <v>0</v>
      </c>
      <c r="G108" s="72"/>
      <c r="H108" s="72"/>
      <c r="I108" s="71" t="s">
        <v>52</v>
      </c>
      <c r="J108" s="72"/>
      <c r="K108" s="72"/>
      <c r="L108" s="71" t="s">
        <v>52</v>
      </c>
      <c r="M108" s="71" t="s">
        <v>52</v>
      </c>
    </row>
    <row r="109" spans="1:13" s="94" customFormat="1">
      <c r="A109" s="90" t="s">
        <v>75</v>
      </c>
      <c r="B109" s="76">
        <v>2665</v>
      </c>
      <c r="C109" s="74">
        <v>119</v>
      </c>
      <c r="D109" s="74">
        <v>340</v>
      </c>
      <c r="E109" s="73">
        <f t="shared" si="7"/>
        <v>0</v>
      </c>
      <c r="F109" s="73">
        <f>0+G109+J109</f>
        <v>0</v>
      </c>
      <c r="G109" s="73">
        <f>0+G110</f>
        <v>0</v>
      </c>
      <c r="H109" s="89" t="s">
        <v>52</v>
      </c>
      <c r="I109" s="89" t="s">
        <v>52</v>
      </c>
      <c r="J109" s="73">
        <f>0+J110+J111</f>
        <v>0</v>
      </c>
      <c r="K109" s="89" t="s">
        <v>52</v>
      </c>
      <c r="L109" s="89" t="s">
        <v>52</v>
      </c>
      <c r="M109" s="89" t="s">
        <v>52</v>
      </c>
    </row>
    <row r="110" spans="1:13" s="94" customFormat="1" ht="30">
      <c r="A110" s="95" t="s">
        <v>74</v>
      </c>
      <c r="B110" s="76">
        <v>26651</v>
      </c>
      <c r="C110" s="74">
        <v>119</v>
      </c>
      <c r="D110" s="74">
        <v>341</v>
      </c>
      <c r="E110" s="73">
        <f t="shared" si="7"/>
        <v>0</v>
      </c>
      <c r="F110" s="73">
        <f>0+G110+J110</f>
        <v>0</v>
      </c>
      <c r="G110" s="72"/>
      <c r="H110" s="71" t="s">
        <v>52</v>
      </c>
      <c r="I110" s="71" t="s">
        <v>52</v>
      </c>
      <c r="J110" s="72"/>
      <c r="K110" s="71" t="s">
        <v>52</v>
      </c>
      <c r="L110" s="71" t="s">
        <v>52</v>
      </c>
      <c r="M110" s="71" t="s">
        <v>52</v>
      </c>
    </row>
    <row r="111" spans="1:13" s="94" customFormat="1">
      <c r="A111" s="95" t="s">
        <v>70</v>
      </c>
      <c r="B111" s="76">
        <v>26652</v>
      </c>
      <c r="C111" s="74">
        <v>119</v>
      </c>
      <c r="D111" s="74">
        <v>345</v>
      </c>
      <c r="E111" s="73">
        <f t="shared" si="7"/>
        <v>0</v>
      </c>
      <c r="F111" s="73">
        <f>0+J111</f>
        <v>0</v>
      </c>
      <c r="G111" s="71" t="s">
        <v>52</v>
      </c>
      <c r="H111" s="71" t="s">
        <v>52</v>
      </c>
      <c r="I111" s="71" t="s">
        <v>52</v>
      </c>
      <c r="J111" s="72"/>
      <c r="K111" s="71" t="s">
        <v>52</v>
      </c>
      <c r="L111" s="71" t="s">
        <v>52</v>
      </c>
      <c r="M111" s="71" t="s">
        <v>52</v>
      </c>
    </row>
    <row r="112" spans="1:13" s="94" customFormat="1" ht="30">
      <c r="A112" s="91" t="s">
        <v>87</v>
      </c>
      <c r="B112" s="76">
        <v>2630</v>
      </c>
      <c r="C112" s="74">
        <v>243</v>
      </c>
      <c r="D112" s="74" t="s">
        <v>52</v>
      </c>
      <c r="E112" s="73">
        <f>0+F112+M112</f>
        <v>0</v>
      </c>
      <c r="F112" s="73">
        <f>0+G112+H112+J112</f>
        <v>0</v>
      </c>
      <c r="G112" s="73">
        <f>0+G113+G114</f>
        <v>0</v>
      </c>
      <c r="H112" s="73">
        <f>0+H113+H114+H115+H116</f>
        <v>0</v>
      </c>
      <c r="I112" s="89" t="s">
        <v>52</v>
      </c>
      <c r="J112" s="73">
        <f>0+J113+J114+J115</f>
        <v>0</v>
      </c>
      <c r="K112" s="89" t="s">
        <v>52</v>
      </c>
      <c r="L112" s="89" t="s">
        <v>52</v>
      </c>
      <c r="M112" s="89">
        <f>0+M116</f>
        <v>0</v>
      </c>
    </row>
    <row r="113" spans="1:13" s="94" customFormat="1" ht="30">
      <c r="A113" s="90" t="s">
        <v>86</v>
      </c>
      <c r="B113" s="76">
        <v>2631</v>
      </c>
      <c r="C113" s="74">
        <v>243</v>
      </c>
      <c r="D113" s="74">
        <v>225</v>
      </c>
      <c r="E113" s="73">
        <f>0+F113</f>
        <v>0</v>
      </c>
      <c r="F113" s="73">
        <f>0+G113+H113+J113</f>
        <v>0</v>
      </c>
      <c r="G113" s="72"/>
      <c r="H113" s="72"/>
      <c r="I113" s="71" t="s">
        <v>52</v>
      </c>
      <c r="J113" s="72"/>
      <c r="K113" s="71" t="s">
        <v>52</v>
      </c>
      <c r="L113" s="71" t="s">
        <v>52</v>
      </c>
      <c r="M113" s="71" t="s">
        <v>52</v>
      </c>
    </row>
    <row r="114" spans="1:13" s="94" customFormat="1">
      <c r="A114" s="90" t="s">
        <v>79</v>
      </c>
      <c r="B114" s="76">
        <v>2632</v>
      </c>
      <c r="C114" s="74">
        <v>243</v>
      </c>
      <c r="D114" s="74">
        <v>226</v>
      </c>
      <c r="E114" s="73">
        <f>0+F114</f>
        <v>0</v>
      </c>
      <c r="F114" s="73">
        <f>0+G114+H114+J114</f>
        <v>0</v>
      </c>
      <c r="G114" s="72"/>
      <c r="H114" s="72"/>
      <c r="I114" s="71" t="s">
        <v>52</v>
      </c>
      <c r="J114" s="72"/>
      <c r="K114" s="71" t="s">
        <v>52</v>
      </c>
      <c r="L114" s="71" t="s">
        <v>52</v>
      </c>
      <c r="M114" s="71" t="s">
        <v>52</v>
      </c>
    </row>
    <row r="115" spans="1:13" s="94" customFormat="1">
      <c r="A115" s="90" t="s">
        <v>61</v>
      </c>
      <c r="B115" s="76">
        <v>2633</v>
      </c>
      <c r="C115" s="74">
        <v>243</v>
      </c>
      <c r="D115" s="74">
        <v>228</v>
      </c>
      <c r="E115" s="73">
        <f>0+F115</f>
        <v>0</v>
      </c>
      <c r="F115" s="73">
        <f>0+H115+J115</f>
        <v>0</v>
      </c>
      <c r="G115" s="71" t="s">
        <v>52</v>
      </c>
      <c r="H115" s="72"/>
      <c r="I115" s="71" t="s">
        <v>52</v>
      </c>
      <c r="J115" s="72"/>
      <c r="K115" s="71" t="s">
        <v>52</v>
      </c>
      <c r="L115" s="71" t="s">
        <v>52</v>
      </c>
      <c r="M115" s="71" t="s">
        <v>52</v>
      </c>
    </row>
    <row r="116" spans="1:13" s="94" customFormat="1">
      <c r="A116" s="90" t="s">
        <v>60</v>
      </c>
      <c r="B116" s="76">
        <v>2634</v>
      </c>
      <c r="C116" s="74">
        <v>243</v>
      </c>
      <c r="D116" s="74">
        <v>310</v>
      </c>
      <c r="E116" s="73">
        <f>0+F116+M116</f>
        <v>0</v>
      </c>
      <c r="F116" s="73">
        <f>0+H116</f>
        <v>0</v>
      </c>
      <c r="G116" s="71" t="s">
        <v>52</v>
      </c>
      <c r="H116" s="72"/>
      <c r="I116" s="71" t="s">
        <v>52</v>
      </c>
      <c r="J116" s="71" t="s">
        <v>52</v>
      </c>
      <c r="K116" s="71" t="s">
        <v>52</v>
      </c>
      <c r="L116" s="71" t="s">
        <v>52</v>
      </c>
      <c r="M116" s="72"/>
    </row>
    <row r="117" spans="1:13">
      <c r="A117" s="91" t="s">
        <v>85</v>
      </c>
      <c r="B117" s="76">
        <v>2640</v>
      </c>
      <c r="C117" s="74">
        <v>244</v>
      </c>
      <c r="D117" s="74" t="s">
        <v>52</v>
      </c>
      <c r="E117" s="73">
        <f>0+F117+L117+M117</f>
        <v>14705713.209999999</v>
      </c>
      <c r="F117" s="73">
        <f>0+G117+H117+J117</f>
        <v>14705713.209999999</v>
      </c>
      <c r="G117" s="73">
        <f>0+G118+G119+G120+G121+G122+G123+G124+G125+G126+G127+G128+G129</f>
        <v>2463145.89</v>
      </c>
      <c r="H117" s="73">
        <f>0+H119+H121+H122+H123+H124+H125+H127+H128+H129</f>
        <v>0</v>
      </c>
      <c r="I117" s="89" t="s">
        <v>52</v>
      </c>
      <c r="J117" s="73">
        <f>0+J118+J119+J120+J121+J122+J123+J124+J125+J126+J127+J128+J129+J138</f>
        <v>12242567.319999998</v>
      </c>
      <c r="K117" s="73">
        <f>0+K118+K119+K121+K122+K123+K127+K129</f>
        <v>0</v>
      </c>
      <c r="L117" s="73">
        <f>0+L123</f>
        <v>0</v>
      </c>
      <c r="M117" s="73">
        <f>0+M121+M123+M129</f>
        <v>0</v>
      </c>
    </row>
    <row r="118" spans="1:13" ht="30">
      <c r="A118" s="90" t="s">
        <v>84</v>
      </c>
      <c r="B118" s="76">
        <v>26411</v>
      </c>
      <c r="C118" s="74">
        <v>244</v>
      </c>
      <c r="D118" s="74">
        <v>221</v>
      </c>
      <c r="E118" s="73">
        <f>0+F118</f>
        <v>43691.44</v>
      </c>
      <c r="F118" s="73">
        <f>0+G118+J118</f>
        <v>43691.44</v>
      </c>
      <c r="G118" s="72">
        <v>33691.440000000002</v>
      </c>
      <c r="H118" s="71" t="s">
        <v>52</v>
      </c>
      <c r="I118" s="71" t="s">
        <v>52</v>
      </c>
      <c r="J118" s="72">
        <v>10000</v>
      </c>
      <c r="K118" s="72"/>
      <c r="L118" s="71" t="s">
        <v>52</v>
      </c>
      <c r="M118" s="71" t="s">
        <v>52</v>
      </c>
    </row>
    <row r="119" spans="1:13">
      <c r="A119" s="90" t="s">
        <v>83</v>
      </c>
      <c r="B119" s="76">
        <v>26412</v>
      </c>
      <c r="C119" s="74">
        <v>244</v>
      </c>
      <c r="D119" s="74">
        <v>222</v>
      </c>
      <c r="E119" s="73">
        <f>0+F119</f>
        <v>40000</v>
      </c>
      <c r="F119" s="73">
        <f>0+G119+H119+J119</f>
        <v>40000</v>
      </c>
      <c r="G119" s="72"/>
      <c r="H119" s="72"/>
      <c r="I119" s="71" t="s">
        <v>52</v>
      </c>
      <c r="J119" s="72">
        <v>40000</v>
      </c>
      <c r="K119" s="72"/>
      <c r="L119" s="71" t="s">
        <v>52</v>
      </c>
      <c r="M119" s="71" t="s">
        <v>52</v>
      </c>
    </row>
    <row r="120" spans="1:13">
      <c r="A120" s="90" t="s">
        <v>82</v>
      </c>
      <c r="B120" s="76">
        <v>26413</v>
      </c>
      <c r="C120" s="74">
        <v>244</v>
      </c>
      <c r="D120" s="74">
        <v>223</v>
      </c>
      <c r="E120" s="73">
        <f>0+F120</f>
        <v>1399943.78</v>
      </c>
      <c r="F120" s="73">
        <f>0+G120+J120</f>
        <v>1399943.78</v>
      </c>
      <c r="G120" s="72">
        <v>810561.37</v>
      </c>
      <c r="H120" s="71" t="s">
        <v>52</v>
      </c>
      <c r="I120" s="71" t="s">
        <v>52</v>
      </c>
      <c r="J120" s="72">
        <v>589382.41</v>
      </c>
      <c r="K120" s="71" t="s">
        <v>52</v>
      </c>
      <c r="L120" s="71" t="s">
        <v>52</v>
      </c>
      <c r="M120" s="71" t="s">
        <v>52</v>
      </c>
    </row>
    <row r="121" spans="1:13">
      <c r="A121" s="90" t="s">
        <v>81</v>
      </c>
      <c r="B121" s="76">
        <v>26414</v>
      </c>
      <c r="C121" s="74">
        <v>244</v>
      </c>
      <c r="D121" s="74">
        <v>224</v>
      </c>
      <c r="E121" s="73">
        <f>0+F121+M121</f>
        <v>60000</v>
      </c>
      <c r="F121" s="73">
        <f>0+G121+H121+J121</f>
        <v>60000</v>
      </c>
      <c r="G121" s="72"/>
      <c r="H121" s="72"/>
      <c r="I121" s="71" t="s">
        <v>52</v>
      </c>
      <c r="J121" s="72">
        <v>60000</v>
      </c>
      <c r="K121" s="72"/>
      <c r="L121" s="71" t="s">
        <v>52</v>
      </c>
      <c r="M121" s="72"/>
    </row>
    <row r="122" spans="1:13">
      <c r="A122" s="90" t="s">
        <v>80</v>
      </c>
      <c r="B122" s="76">
        <v>26415</v>
      </c>
      <c r="C122" s="74">
        <v>244</v>
      </c>
      <c r="D122" s="74">
        <v>225</v>
      </c>
      <c r="E122" s="73">
        <f>0+F122</f>
        <v>737287.39</v>
      </c>
      <c r="F122" s="73">
        <f>0+G122+H122+J122</f>
        <v>737287.39</v>
      </c>
      <c r="G122" s="72">
        <v>128771.52</v>
      </c>
      <c r="H122" s="72"/>
      <c r="I122" s="71" t="s">
        <v>52</v>
      </c>
      <c r="J122" s="72">
        <v>608515.87</v>
      </c>
      <c r="K122" s="72"/>
      <c r="L122" s="71" t="s">
        <v>52</v>
      </c>
      <c r="M122" s="71" t="s">
        <v>52</v>
      </c>
    </row>
    <row r="123" spans="1:13">
      <c r="A123" s="90" t="s">
        <v>79</v>
      </c>
      <c r="B123" s="76">
        <v>26416</v>
      </c>
      <c r="C123" s="74">
        <v>244</v>
      </c>
      <c r="D123" s="74">
        <v>226</v>
      </c>
      <c r="E123" s="73">
        <f>0+F123+L123+M123</f>
        <v>11417790.6</v>
      </c>
      <c r="F123" s="73">
        <f>0+G123+H123+J123</f>
        <v>11417790.6</v>
      </c>
      <c r="G123" s="72">
        <v>1490121.56</v>
      </c>
      <c r="H123" s="72"/>
      <c r="I123" s="71" t="s">
        <v>52</v>
      </c>
      <c r="J123" s="72">
        <v>9927669.0399999991</v>
      </c>
      <c r="K123" s="72"/>
      <c r="L123" s="72"/>
      <c r="M123" s="72"/>
    </row>
    <row r="124" spans="1:13">
      <c r="A124" s="90" t="s">
        <v>78</v>
      </c>
      <c r="B124" s="76">
        <v>26417</v>
      </c>
      <c r="C124" s="74">
        <v>244</v>
      </c>
      <c r="D124" s="74">
        <v>227</v>
      </c>
      <c r="E124" s="73">
        <f>0+F124</f>
        <v>0</v>
      </c>
      <c r="F124" s="73">
        <f>0+G124+H124+J124</f>
        <v>0</v>
      </c>
      <c r="G124" s="72"/>
      <c r="H124" s="72"/>
      <c r="I124" s="71" t="s">
        <v>52</v>
      </c>
      <c r="J124" s="72"/>
      <c r="K124" s="71" t="s">
        <v>52</v>
      </c>
      <c r="L124" s="71" t="s">
        <v>52</v>
      </c>
      <c r="M124" s="71" t="s">
        <v>52</v>
      </c>
    </row>
    <row r="125" spans="1:13">
      <c r="A125" s="90" t="s">
        <v>61</v>
      </c>
      <c r="B125" s="76">
        <v>26418</v>
      </c>
      <c r="C125" s="74">
        <v>244</v>
      </c>
      <c r="D125" s="74">
        <v>228</v>
      </c>
      <c r="E125" s="73">
        <f>0+F125</f>
        <v>0</v>
      </c>
      <c r="F125" s="73">
        <f>0+G125+H125+J125</f>
        <v>0</v>
      </c>
      <c r="G125" s="72"/>
      <c r="H125" s="72"/>
      <c r="I125" s="71" t="s">
        <v>52</v>
      </c>
      <c r="J125" s="72"/>
      <c r="K125" s="71" t="s">
        <v>52</v>
      </c>
      <c r="L125" s="71" t="s">
        <v>52</v>
      </c>
      <c r="M125" s="71" t="s">
        <v>52</v>
      </c>
    </row>
    <row r="126" spans="1:13" ht="45">
      <c r="A126" s="90" t="s">
        <v>77</v>
      </c>
      <c r="B126" s="76">
        <v>26419</v>
      </c>
      <c r="C126" s="74">
        <v>244</v>
      </c>
      <c r="D126" s="74">
        <v>229</v>
      </c>
      <c r="E126" s="73">
        <f>0+F126</f>
        <v>0</v>
      </c>
      <c r="F126" s="73">
        <f>0+G126+J126</f>
        <v>0</v>
      </c>
      <c r="G126" s="72"/>
      <c r="H126" s="71" t="s">
        <v>52</v>
      </c>
      <c r="I126" s="71" t="s">
        <v>52</v>
      </c>
      <c r="J126" s="72"/>
      <c r="K126" s="71" t="s">
        <v>52</v>
      </c>
      <c r="L126" s="71" t="s">
        <v>52</v>
      </c>
      <c r="M126" s="71" t="s">
        <v>52</v>
      </c>
    </row>
    <row r="127" spans="1:13">
      <c r="A127" s="90" t="s">
        <v>60</v>
      </c>
      <c r="B127" s="76">
        <v>2642</v>
      </c>
      <c r="C127" s="74">
        <v>244</v>
      </c>
      <c r="D127" s="74">
        <v>310</v>
      </c>
      <c r="E127" s="73">
        <f>0+F127</f>
        <v>350000</v>
      </c>
      <c r="F127" s="73">
        <f>0+G127+H127+J127</f>
        <v>350000</v>
      </c>
      <c r="G127" s="72"/>
      <c r="H127" s="72"/>
      <c r="I127" s="71" t="s">
        <v>52</v>
      </c>
      <c r="J127" s="72">
        <v>350000</v>
      </c>
      <c r="K127" s="72"/>
      <c r="L127" s="71" t="s">
        <v>52</v>
      </c>
      <c r="M127" s="71" t="s">
        <v>52</v>
      </c>
    </row>
    <row r="128" spans="1:13">
      <c r="A128" s="90" t="s">
        <v>76</v>
      </c>
      <c r="B128" s="76">
        <v>2643</v>
      </c>
      <c r="C128" s="74">
        <v>244</v>
      </c>
      <c r="D128" s="74">
        <v>320</v>
      </c>
      <c r="E128" s="73">
        <f>0+F128</f>
        <v>0</v>
      </c>
      <c r="F128" s="73">
        <f>0+G128+H128+J128</f>
        <v>0</v>
      </c>
      <c r="G128" s="72"/>
      <c r="H128" s="72"/>
      <c r="I128" s="71" t="s">
        <v>52</v>
      </c>
      <c r="J128" s="72"/>
      <c r="K128" s="72"/>
      <c r="L128" s="71" t="s">
        <v>52</v>
      </c>
      <c r="M128" s="71" t="s">
        <v>52</v>
      </c>
    </row>
    <row r="129" spans="1:13">
      <c r="A129" s="90" t="s">
        <v>75</v>
      </c>
      <c r="B129" s="76">
        <v>2644</v>
      </c>
      <c r="C129" s="74">
        <v>244</v>
      </c>
      <c r="D129" s="74">
        <v>340</v>
      </c>
      <c r="E129" s="73">
        <f>0+F129+M129</f>
        <v>657000</v>
      </c>
      <c r="F129" s="73">
        <f>0+G129+H129+J129</f>
        <v>657000</v>
      </c>
      <c r="G129" s="73">
        <f>0+G130+G131+G132+G133+G134+G135+G136+G137</f>
        <v>0</v>
      </c>
      <c r="H129" s="73">
        <f>0+H131+H132+H133+H134+H135+H136+H137</f>
        <v>0</v>
      </c>
      <c r="I129" s="89" t="s">
        <v>52</v>
      </c>
      <c r="J129" s="73">
        <f>0+J130+J131+J132+J133+J134+J135+J136+J137</f>
        <v>657000</v>
      </c>
      <c r="K129" s="73">
        <f>0+K130+K133+K134+K135+K136+K137</f>
        <v>0</v>
      </c>
      <c r="L129" s="89" t="s">
        <v>52</v>
      </c>
      <c r="M129" s="73">
        <f>0+M137</f>
        <v>0</v>
      </c>
    </row>
    <row r="130" spans="1:13" ht="14.25" customHeight="1">
      <c r="A130" s="92" t="s">
        <v>74</v>
      </c>
      <c r="B130" s="76">
        <v>26441</v>
      </c>
      <c r="C130" s="74">
        <v>244</v>
      </c>
      <c r="D130" s="74">
        <v>341</v>
      </c>
      <c r="E130" s="73">
        <f t="shared" ref="E130:E136" si="8">0+F130</f>
        <v>0</v>
      </c>
      <c r="F130" s="73">
        <f>0+G130+J130</f>
        <v>0</v>
      </c>
      <c r="G130" s="72"/>
      <c r="H130" s="71" t="s">
        <v>52</v>
      </c>
      <c r="I130" s="71" t="s">
        <v>52</v>
      </c>
      <c r="J130" s="72"/>
      <c r="K130" s="72"/>
      <c r="L130" s="71" t="s">
        <v>52</v>
      </c>
      <c r="M130" s="71" t="s">
        <v>52</v>
      </c>
    </row>
    <row r="131" spans="1:13" ht="14.25" customHeight="1">
      <c r="A131" s="92" t="s">
        <v>73</v>
      </c>
      <c r="B131" s="76">
        <v>26442</v>
      </c>
      <c r="C131" s="74">
        <v>244</v>
      </c>
      <c r="D131" s="74">
        <v>342</v>
      </c>
      <c r="E131" s="73">
        <f t="shared" si="8"/>
        <v>0</v>
      </c>
      <c r="F131" s="73">
        <f t="shared" ref="F131:F137" si="9">0+G131+H131+J131</f>
        <v>0</v>
      </c>
      <c r="G131" s="72"/>
      <c r="H131" s="72"/>
      <c r="I131" s="71" t="s">
        <v>52</v>
      </c>
      <c r="J131" s="72"/>
      <c r="K131" s="71" t="s">
        <v>52</v>
      </c>
      <c r="L131" s="71" t="s">
        <v>52</v>
      </c>
      <c r="M131" s="71" t="s">
        <v>52</v>
      </c>
    </row>
    <row r="132" spans="1:13" ht="14.25" customHeight="1">
      <c r="A132" s="92" t="s">
        <v>72</v>
      </c>
      <c r="B132" s="76">
        <v>26443</v>
      </c>
      <c r="C132" s="74">
        <v>244</v>
      </c>
      <c r="D132" s="74">
        <v>343</v>
      </c>
      <c r="E132" s="73">
        <f t="shared" si="8"/>
        <v>0</v>
      </c>
      <c r="F132" s="73">
        <f t="shared" si="9"/>
        <v>0</v>
      </c>
      <c r="G132" s="72"/>
      <c r="H132" s="72"/>
      <c r="I132" s="71" t="s">
        <v>52</v>
      </c>
      <c r="J132" s="72"/>
      <c r="K132" s="71" t="s">
        <v>52</v>
      </c>
      <c r="L132" s="71" t="s">
        <v>52</v>
      </c>
      <c r="M132" s="71" t="s">
        <v>52</v>
      </c>
    </row>
    <row r="133" spans="1:13" ht="14.25" customHeight="1">
      <c r="A133" s="92" t="s">
        <v>71</v>
      </c>
      <c r="B133" s="76">
        <v>26444</v>
      </c>
      <c r="C133" s="74">
        <v>244</v>
      </c>
      <c r="D133" s="74">
        <v>344</v>
      </c>
      <c r="E133" s="73">
        <f t="shared" si="8"/>
        <v>0</v>
      </c>
      <c r="F133" s="73">
        <f t="shared" si="9"/>
        <v>0</v>
      </c>
      <c r="G133" s="72"/>
      <c r="H133" s="72"/>
      <c r="I133" s="71" t="s">
        <v>52</v>
      </c>
      <c r="J133" s="72"/>
      <c r="K133" s="72"/>
      <c r="L133" s="71" t="s">
        <v>52</v>
      </c>
      <c r="M133" s="71" t="s">
        <v>52</v>
      </c>
    </row>
    <row r="134" spans="1:13" ht="14.25" customHeight="1">
      <c r="A134" s="92" t="s">
        <v>70</v>
      </c>
      <c r="B134" s="76">
        <v>26445</v>
      </c>
      <c r="C134" s="74">
        <v>244</v>
      </c>
      <c r="D134" s="74">
        <v>345</v>
      </c>
      <c r="E134" s="73">
        <f t="shared" si="8"/>
        <v>27000</v>
      </c>
      <c r="F134" s="73">
        <f t="shared" si="9"/>
        <v>27000</v>
      </c>
      <c r="G134" s="72"/>
      <c r="H134" s="72"/>
      <c r="I134" s="71" t="s">
        <v>52</v>
      </c>
      <c r="J134" s="72">
        <v>27000</v>
      </c>
      <c r="K134" s="72"/>
      <c r="L134" s="71" t="s">
        <v>52</v>
      </c>
      <c r="M134" s="71" t="s">
        <v>52</v>
      </c>
    </row>
    <row r="135" spans="1:13" ht="14.25" customHeight="1">
      <c r="A135" s="92" t="s">
        <v>69</v>
      </c>
      <c r="B135" s="76">
        <v>26446</v>
      </c>
      <c r="C135" s="74">
        <v>244</v>
      </c>
      <c r="D135" s="74">
        <v>346</v>
      </c>
      <c r="E135" s="73">
        <f t="shared" si="8"/>
        <v>550000</v>
      </c>
      <c r="F135" s="73">
        <f t="shared" si="9"/>
        <v>550000</v>
      </c>
      <c r="G135" s="72"/>
      <c r="H135" s="72"/>
      <c r="I135" s="71" t="s">
        <v>52</v>
      </c>
      <c r="J135" s="72">
        <v>550000</v>
      </c>
      <c r="K135" s="72"/>
      <c r="L135" s="71" t="s">
        <v>52</v>
      </c>
      <c r="M135" s="71" t="s">
        <v>52</v>
      </c>
    </row>
    <row r="136" spans="1:13" ht="30">
      <c r="A136" s="92" t="s">
        <v>68</v>
      </c>
      <c r="B136" s="76">
        <v>26447</v>
      </c>
      <c r="C136" s="74">
        <v>244</v>
      </c>
      <c r="D136" s="74">
        <v>347</v>
      </c>
      <c r="E136" s="73">
        <f t="shared" si="8"/>
        <v>0</v>
      </c>
      <c r="F136" s="73">
        <f t="shared" si="9"/>
        <v>0</v>
      </c>
      <c r="G136" s="72"/>
      <c r="H136" s="72"/>
      <c r="I136" s="71" t="s">
        <v>52</v>
      </c>
      <c r="J136" s="72"/>
      <c r="K136" s="72"/>
      <c r="L136" s="71" t="s">
        <v>52</v>
      </c>
      <c r="M136" s="71" t="s">
        <v>52</v>
      </c>
    </row>
    <row r="137" spans="1:13" ht="30">
      <c r="A137" s="92" t="s">
        <v>67</v>
      </c>
      <c r="B137" s="76">
        <v>26448</v>
      </c>
      <c r="C137" s="74">
        <v>244</v>
      </c>
      <c r="D137" s="74">
        <v>349</v>
      </c>
      <c r="E137" s="73">
        <f>0+F137+M137</f>
        <v>80000</v>
      </c>
      <c r="F137" s="73">
        <f t="shared" si="9"/>
        <v>80000</v>
      </c>
      <c r="G137" s="72"/>
      <c r="H137" s="72"/>
      <c r="I137" s="71" t="s">
        <v>52</v>
      </c>
      <c r="J137" s="72">
        <v>80000</v>
      </c>
      <c r="K137" s="72"/>
      <c r="L137" s="71" t="s">
        <v>52</v>
      </c>
      <c r="M137" s="72"/>
    </row>
    <row r="138" spans="1:13">
      <c r="A138" s="90" t="s">
        <v>220</v>
      </c>
      <c r="B138" s="76">
        <v>2645</v>
      </c>
      <c r="C138" s="74">
        <v>244</v>
      </c>
      <c r="D138" s="93">
        <v>350</v>
      </c>
      <c r="E138" s="73">
        <f t="shared" ref="E138:E144" si="10">0+F138</f>
        <v>0</v>
      </c>
      <c r="F138" s="73">
        <f>0+J138</f>
        <v>0</v>
      </c>
      <c r="G138" s="89" t="s">
        <v>52</v>
      </c>
      <c r="H138" s="89" t="s">
        <v>52</v>
      </c>
      <c r="I138" s="89" t="s">
        <v>52</v>
      </c>
      <c r="J138" s="73">
        <f>0+J139+J140</f>
        <v>0</v>
      </c>
      <c r="K138" s="89" t="s">
        <v>52</v>
      </c>
      <c r="L138" s="89" t="s">
        <v>52</v>
      </c>
      <c r="M138" s="89" t="s">
        <v>52</v>
      </c>
    </row>
    <row r="139" spans="1:13" ht="45">
      <c r="A139" s="92" t="s">
        <v>65</v>
      </c>
      <c r="B139" s="76">
        <v>26451</v>
      </c>
      <c r="C139" s="74">
        <v>244</v>
      </c>
      <c r="D139" s="74">
        <v>352</v>
      </c>
      <c r="E139" s="73">
        <f t="shared" si="10"/>
        <v>0</v>
      </c>
      <c r="F139" s="73">
        <f>0+J139</f>
        <v>0</v>
      </c>
      <c r="G139" s="71" t="s">
        <v>52</v>
      </c>
      <c r="H139" s="71" t="s">
        <v>52</v>
      </c>
      <c r="I139" s="71" t="s">
        <v>52</v>
      </c>
      <c r="J139" s="72"/>
      <c r="K139" s="71" t="s">
        <v>52</v>
      </c>
      <c r="L139" s="71" t="s">
        <v>52</v>
      </c>
      <c r="M139" s="71" t="s">
        <v>52</v>
      </c>
    </row>
    <row r="140" spans="1:13" ht="45">
      <c r="A140" s="92" t="s">
        <v>64</v>
      </c>
      <c r="B140" s="76">
        <v>26452</v>
      </c>
      <c r="C140" s="74">
        <v>244</v>
      </c>
      <c r="D140" s="74">
        <v>353</v>
      </c>
      <c r="E140" s="73">
        <f t="shared" si="10"/>
        <v>0</v>
      </c>
      <c r="F140" s="73">
        <f>0+J140</f>
        <v>0</v>
      </c>
      <c r="G140" s="71" t="s">
        <v>52</v>
      </c>
      <c r="H140" s="71" t="s">
        <v>52</v>
      </c>
      <c r="I140" s="71" t="s">
        <v>52</v>
      </c>
      <c r="J140" s="72"/>
      <c r="K140" s="71" t="s">
        <v>52</v>
      </c>
      <c r="L140" s="71" t="s">
        <v>52</v>
      </c>
      <c r="M140" s="71" t="s">
        <v>52</v>
      </c>
    </row>
    <row r="141" spans="1:13" ht="30">
      <c r="A141" s="91" t="s">
        <v>63</v>
      </c>
      <c r="B141" s="76">
        <v>2650</v>
      </c>
      <c r="C141" s="74">
        <v>400</v>
      </c>
      <c r="D141" s="74" t="s">
        <v>52</v>
      </c>
      <c r="E141" s="73">
        <f t="shared" si="10"/>
        <v>0</v>
      </c>
      <c r="F141" s="73">
        <f>0+I141+J141</f>
        <v>0</v>
      </c>
      <c r="G141" s="89" t="s">
        <v>52</v>
      </c>
      <c r="H141" s="89" t="s">
        <v>52</v>
      </c>
      <c r="I141" s="73">
        <f>0+I142</f>
        <v>0</v>
      </c>
      <c r="J141" s="73">
        <f>0+J142</f>
        <v>0</v>
      </c>
      <c r="K141" s="89" t="s">
        <v>52</v>
      </c>
      <c r="L141" s="89" t="s">
        <v>52</v>
      </c>
      <c r="M141" s="89" t="s">
        <v>52</v>
      </c>
    </row>
    <row r="142" spans="1:13" ht="45">
      <c r="A142" s="90" t="s">
        <v>62</v>
      </c>
      <c r="B142" s="76">
        <v>2652</v>
      </c>
      <c r="C142" s="74">
        <v>407</v>
      </c>
      <c r="D142" s="74" t="s">
        <v>52</v>
      </c>
      <c r="E142" s="73">
        <f t="shared" si="10"/>
        <v>0</v>
      </c>
      <c r="F142" s="73">
        <f>0+I142+J142</f>
        <v>0</v>
      </c>
      <c r="G142" s="89" t="s">
        <v>52</v>
      </c>
      <c r="H142" s="89" t="s">
        <v>52</v>
      </c>
      <c r="I142" s="73">
        <f>0+I143+I144</f>
        <v>0</v>
      </c>
      <c r="J142" s="73">
        <f>0+J143</f>
        <v>0</v>
      </c>
      <c r="K142" s="89" t="s">
        <v>52</v>
      </c>
      <c r="L142" s="89" t="s">
        <v>52</v>
      </c>
      <c r="M142" s="89" t="s">
        <v>52</v>
      </c>
    </row>
    <row r="143" spans="1:13">
      <c r="A143" s="88" t="s">
        <v>61</v>
      </c>
      <c r="B143" s="76">
        <v>26521</v>
      </c>
      <c r="C143" s="74">
        <v>407</v>
      </c>
      <c r="D143" s="75">
        <v>228</v>
      </c>
      <c r="E143" s="73">
        <f t="shared" si="10"/>
        <v>0</v>
      </c>
      <c r="F143" s="73">
        <f>0+I143+J143</f>
        <v>0</v>
      </c>
      <c r="G143" s="71" t="s">
        <v>52</v>
      </c>
      <c r="H143" s="71" t="s">
        <v>52</v>
      </c>
      <c r="I143" s="72"/>
      <c r="J143" s="72"/>
      <c r="K143" s="71" t="s">
        <v>52</v>
      </c>
      <c r="L143" s="71" t="s">
        <v>52</v>
      </c>
      <c r="M143" s="71" t="s">
        <v>52</v>
      </c>
    </row>
    <row r="144" spans="1:13">
      <c r="A144" s="88" t="s">
        <v>60</v>
      </c>
      <c r="B144" s="76">
        <v>26522</v>
      </c>
      <c r="C144" s="74">
        <v>407</v>
      </c>
      <c r="D144" s="75">
        <v>310</v>
      </c>
      <c r="E144" s="73">
        <f t="shared" si="10"/>
        <v>0</v>
      </c>
      <c r="F144" s="73">
        <f>0+I144</f>
        <v>0</v>
      </c>
      <c r="G144" s="71" t="s">
        <v>52</v>
      </c>
      <c r="H144" s="71" t="s">
        <v>52</v>
      </c>
      <c r="I144" s="72"/>
      <c r="J144" s="71" t="s">
        <v>52</v>
      </c>
      <c r="K144" s="71" t="s">
        <v>52</v>
      </c>
      <c r="L144" s="71" t="s">
        <v>52</v>
      </c>
      <c r="M144" s="71" t="s">
        <v>52</v>
      </c>
    </row>
    <row r="145" spans="1:13">
      <c r="A145" s="87" t="s">
        <v>59</v>
      </c>
      <c r="B145" s="81">
        <v>3000</v>
      </c>
      <c r="C145" s="86">
        <v>100</v>
      </c>
      <c r="D145" s="74" t="s">
        <v>52</v>
      </c>
      <c r="E145" s="80">
        <f>0+F145+M145</f>
        <v>-750000</v>
      </c>
      <c r="F145" s="80">
        <f>0+J145</f>
        <v>-750000</v>
      </c>
      <c r="G145" s="80" t="s">
        <v>52</v>
      </c>
      <c r="H145" s="80" t="s">
        <v>52</v>
      </c>
      <c r="I145" s="80" t="s">
        <v>52</v>
      </c>
      <c r="J145" s="80">
        <f>0+J146+J147+J148</f>
        <v>-750000</v>
      </c>
      <c r="K145" s="80">
        <f>0+K146+K147+K148</f>
        <v>0</v>
      </c>
      <c r="L145" s="80" t="s">
        <v>52</v>
      </c>
      <c r="M145" s="80">
        <f>0+M146+M147+M148</f>
        <v>0</v>
      </c>
    </row>
    <row r="146" spans="1:13" ht="30">
      <c r="A146" s="85" t="s">
        <v>58</v>
      </c>
      <c r="B146" s="83">
        <v>3010</v>
      </c>
      <c r="C146" s="74">
        <v>180</v>
      </c>
      <c r="D146" s="74">
        <v>189</v>
      </c>
      <c r="E146" s="73">
        <f>0+F146+M146</f>
        <v>0</v>
      </c>
      <c r="F146" s="73">
        <f>0+J146</f>
        <v>0</v>
      </c>
      <c r="G146" s="71" t="s">
        <v>52</v>
      </c>
      <c r="H146" s="71" t="s">
        <v>52</v>
      </c>
      <c r="I146" s="71" t="s">
        <v>52</v>
      </c>
      <c r="J146" s="72"/>
      <c r="K146" s="72"/>
      <c r="L146" s="71" t="s">
        <v>52</v>
      </c>
      <c r="M146" s="72"/>
    </row>
    <row r="147" spans="1:13">
      <c r="A147" s="84" t="s">
        <v>57</v>
      </c>
      <c r="B147" s="83">
        <v>3020</v>
      </c>
      <c r="C147" s="74">
        <v>180</v>
      </c>
      <c r="D147" s="74">
        <v>189</v>
      </c>
      <c r="E147" s="73">
        <f>0+F147+M147</f>
        <v>-750000</v>
      </c>
      <c r="F147" s="73">
        <f>0+J147</f>
        <v>-750000</v>
      </c>
      <c r="G147" s="71" t="s">
        <v>52</v>
      </c>
      <c r="H147" s="71" t="s">
        <v>52</v>
      </c>
      <c r="I147" s="71" t="s">
        <v>52</v>
      </c>
      <c r="J147" s="72">
        <v>-750000</v>
      </c>
      <c r="K147" s="72"/>
      <c r="L147" s="71" t="s">
        <v>52</v>
      </c>
      <c r="M147" s="72"/>
    </row>
    <row r="148" spans="1:13">
      <c r="A148" s="84" t="s">
        <v>56</v>
      </c>
      <c r="B148" s="83">
        <v>3030</v>
      </c>
      <c r="C148" s="75">
        <v>180</v>
      </c>
      <c r="D148" s="74">
        <v>189</v>
      </c>
      <c r="E148" s="73">
        <f>0+F148+M148</f>
        <v>0</v>
      </c>
      <c r="F148" s="73">
        <f>0+J148</f>
        <v>0</v>
      </c>
      <c r="G148" s="71" t="s">
        <v>52</v>
      </c>
      <c r="H148" s="71" t="s">
        <v>52</v>
      </c>
      <c r="I148" s="71" t="s">
        <v>52</v>
      </c>
      <c r="J148" s="72"/>
      <c r="K148" s="72"/>
      <c r="L148" s="71" t="s">
        <v>52</v>
      </c>
      <c r="M148" s="72"/>
    </row>
    <row r="149" spans="1:13">
      <c r="A149" s="82" t="s">
        <v>55</v>
      </c>
      <c r="B149" s="81">
        <v>4000</v>
      </c>
      <c r="C149" s="75" t="s">
        <v>52</v>
      </c>
      <c r="D149" s="74" t="s">
        <v>52</v>
      </c>
      <c r="E149" s="80">
        <f>0+F149</f>
        <v>0</v>
      </c>
      <c r="F149" s="80">
        <f>0+H149</f>
        <v>0</v>
      </c>
      <c r="G149" s="79" t="s">
        <v>52</v>
      </c>
      <c r="H149" s="80">
        <f>0+H150</f>
        <v>0</v>
      </c>
      <c r="I149" s="80">
        <f>0+I150</f>
        <v>0</v>
      </c>
      <c r="J149" s="79" t="s">
        <v>52</v>
      </c>
      <c r="K149" s="79" t="s">
        <v>52</v>
      </c>
      <c r="L149" s="79" t="s">
        <v>52</v>
      </c>
      <c r="M149" s="79" t="s">
        <v>52</v>
      </c>
    </row>
    <row r="150" spans="1:13" ht="30">
      <c r="A150" s="77" t="s">
        <v>54</v>
      </c>
      <c r="B150" s="76">
        <v>4010</v>
      </c>
      <c r="C150" s="75">
        <v>610</v>
      </c>
      <c r="D150" s="74" t="s">
        <v>52</v>
      </c>
      <c r="E150" s="73">
        <f>0+F150</f>
        <v>0</v>
      </c>
      <c r="F150" s="73">
        <f>0+H150+I150</f>
        <v>0</v>
      </c>
      <c r="G150" s="71" t="s">
        <v>52</v>
      </c>
      <c r="H150" s="72"/>
      <c r="I150" s="78"/>
      <c r="J150" s="71" t="s">
        <v>52</v>
      </c>
      <c r="K150" s="71" t="s">
        <v>52</v>
      </c>
      <c r="L150" s="71" t="s">
        <v>52</v>
      </c>
      <c r="M150" s="71" t="s">
        <v>52</v>
      </c>
    </row>
    <row r="151" spans="1:13" ht="30">
      <c r="A151" s="77" t="s">
        <v>53</v>
      </c>
      <c r="B151" s="76">
        <v>7000</v>
      </c>
      <c r="C151" s="75" t="s">
        <v>52</v>
      </c>
      <c r="D151" s="74" t="s">
        <v>52</v>
      </c>
      <c r="E151" s="73">
        <f>0+F151</f>
        <v>0</v>
      </c>
      <c r="F151" s="72"/>
      <c r="G151" s="71" t="s">
        <v>52</v>
      </c>
      <c r="H151" s="71" t="s">
        <v>52</v>
      </c>
      <c r="I151" s="71" t="s">
        <v>52</v>
      </c>
      <c r="J151" s="71" t="s">
        <v>52</v>
      </c>
      <c r="K151" s="71" t="s">
        <v>52</v>
      </c>
      <c r="L151" s="71" t="s">
        <v>52</v>
      </c>
      <c r="M151" s="71" t="s">
        <v>52</v>
      </c>
    </row>
    <row r="152" spans="1:13" s="64" customFormat="1">
      <c r="A152" s="70"/>
      <c r="B152" s="69"/>
      <c r="C152" s="68"/>
      <c r="D152" s="68"/>
      <c r="E152" s="67"/>
      <c r="F152" s="67"/>
      <c r="G152" s="65"/>
      <c r="H152" s="65"/>
      <c r="I152" s="65"/>
      <c r="J152" s="65"/>
      <c r="K152" s="66"/>
      <c r="L152" s="65"/>
      <c r="M152" s="65"/>
    </row>
    <row r="154" spans="1:13">
      <c r="A154" s="241"/>
      <c r="B154" s="241"/>
      <c r="C154" s="241"/>
      <c r="D154" s="241"/>
      <c r="E154" s="241"/>
      <c r="F154" s="241"/>
      <c r="G154" s="241"/>
      <c r="I154" s="14" t="s">
        <v>49</v>
      </c>
      <c r="L154" s="264"/>
      <c r="M154" s="264"/>
    </row>
    <row r="155" spans="1:13">
      <c r="D155" s="14"/>
      <c r="E155" s="60"/>
      <c r="F155" s="60"/>
      <c r="I155" s="139" t="s">
        <v>37</v>
      </c>
      <c r="L155" s="265" t="s">
        <v>48</v>
      </c>
      <c r="M155" s="265"/>
    </row>
    <row r="156" spans="1:13">
      <c r="A156" s="241"/>
      <c r="B156" s="241"/>
      <c r="C156" s="241"/>
      <c r="D156" s="241"/>
      <c r="E156" s="241"/>
      <c r="F156" s="241"/>
      <c r="G156" s="241"/>
      <c r="H156" s="241"/>
      <c r="I156" s="140" t="s">
        <v>49</v>
      </c>
      <c r="L156" s="264"/>
      <c r="M156" s="264"/>
    </row>
    <row r="157" spans="1:13">
      <c r="D157" s="14"/>
      <c r="E157" s="60"/>
      <c r="F157" s="60"/>
      <c r="I157" s="140" t="s">
        <v>37</v>
      </c>
      <c r="L157" s="263" t="s">
        <v>48</v>
      </c>
      <c r="M157" s="263"/>
    </row>
    <row r="158" spans="1:13">
      <c r="A158" s="241"/>
      <c r="B158" s="241"/>
      <c r="C158" s="241"/>
      <c r="D158" s="241"/>
      <c r="E158" s="241"/>
      <c r="F158" s="241"/>
      <c r="G158" s="241"/>
      <c r="H158" s="241"/>
      <c r="I158" s="140" t="s">
        <v>49</v>
      </c>
      <c r="L158" s="264"/>
      <c r="M158" s="264"/>
    </row>
    <row r="159" spans="1:13">
      <c r="D159" s="14"/>
      <c r="E159" s="60"/>
      <c r="F159" s="60"/>
      <c r="I159" s="140" t="s">
        <v>37</v>
      </c>
      <c r="L159" s="263" t="s">
        <v>48</v>
      </c>
      <c r="M159" s="263"/>
    </row>
    <row r="160" spans="1:13">
      <c r="A160" s="143"/>
      <c r="D160" s="14"/>
      <c r="E160" s="60"/>
      <c r="F160" s="60"/>
      <c r="I160" s="140" t="s">
        <v>49</v>
      </c>
      <c r="L160" s="264"/>
      <c r="M160" s="264"/>
    </row>
    <row r="161" spans="1:13">
      <c r="A161" s="62"/>
      <c r="B161" s="61"/>
      <c r="D161" s="14"/>
      <c r="E161" s="60"/>
      <c r="F161" s="60"/>
      <c r="I161" s="140" t="s">
        <v>37</v>
      </c>
      <c r="L161" s="263" t="s">
        <v>48</v>
      </c>
      <c r="M161" s="263"/>
    </row>
    <row r="162" spans="1:13">
      <c r="A162" s="59"/>
      <c r="B162" s="61"/>
    </row>
  </sheetData>
  <mergeCells count="27">
    <mergeCell ref="E4:E7"/>
    <mergeCell ref="G4:K4"/>
    <mergeCell ref="A158:H158"/>
    <mergeCell ref="A2:M2"/>
    <mergeCell ref="A4:A7"/>
    <mergeCell ref="G6:G7"/>
    <mergeCell ref="C4:C7"/>
    <mergeCell ref="A156:H156"/>
    <mergeCell ref="A154:G154"/>
    <mergeCell ref="J3:K3"/>
    <mergeCell ref="H6:H7"/>
    <mergeCell ref="I6:I7"/>
    <mergeCell ref="G5:K5"/>
    <mergeCell ref="B4:B7"/>
    <mergeCell ref="D4:D7"/>
    <mergeCell ref="M5:M7"/>
    <mergeCell ref="L5:L7"/>
    <mergeCell ref="F5:F7"/>
    <mergeCell ref="L160:M160"/>
    <mergeCell ref="L161:M161"/>
    <mergeCell ref="L154:M154"/>
    <mergeCell ref="L155:M155"/>
    <mergeCell ref="L156:M156"/>
    <mergeCell ref="L157:M157"/>
    <mergeCell ref="L158:M158"/>
    <mergeCell ref="L159:M159"/>
    <mergeCell ref="J6:K6"/>
  </mergeCells>
  <pageMargins left="0.70866141732283472" right="0.39370078740157483" top="0.74803149606299213" bottom="0.74803149606299213" header="0.31496062992125984" footer="0.31496062992125984"/>
  <pageSetup paperSize="9" scale="42" fitToHeight="0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X162"/>
  <sheetViews>
    <sheetView zoomScale="90" zoomScaleNormal="90" workbookViewId="0">
      <pane ySplit="7" topLeftCell="A8" activePane="bottomLeft" state="frozen"/>
      <selection activeCell="C1" sqref="C1"/>
      <selection pane="bottomLeft"/>
    </sheetView>
  </sheetViews>
  <sheetFormatPr defaultRowHeight="15"/>
  <cols>
    <col min="1" max="1" width="58.140625" style="14" customWidth="1"/>
    <col min="2" max="2" width="8.140625" style="57" customWidth="1"/>
    <col min="3" max="3" width="13.42578125" style="14" customWidth="1"/>
    <col min="4" max="4" width="10.5703125" style="15" customWidth="1"/>
    <col min="5" max="6" width="17.28515625" style="56" customWidth="1"/>
    <col min="7" max="7" width="17.28515625" style="14" customWidth="1"/>
    <col min="8" max="8" width="22" style="14" customWidth="1"/>
    <col min="9" max="15" width="17.42578125" style="14" customWidth="1"/>
    <col min="16" max="17" width="17.28515625" style="14" customWidth="1"/>
    <col min="18" max="16384" width="9.140625" style="14"/>
  </cols>
  <sheetData>
    <row r="1" spans="1:102" ht="6" customHeight="1">
      <c r="A1" s="125"/>
      <c r="B1" s="138"/>
      <c r="C1" s="137"/>
      <c r="D1" s="125"/>
      <c r="E1" s="136"/>
      <c r="F1" s="136"/>
      <c r="G1" s="125"/>
      <c r="H1" s="135"/>
      <c r="I1" s="135"/>
      <c r="J1" s="134"/>
      <c r="K1" s="134"/>
      <c r="L1" s="134"/>
      <c r="M1" s="133"/>
    </row>
    <row r="2" spans="1:102" ht="15" customHeight="1">
      <c r="A2" s="258" t="s">
        <v>222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113"/>
      <c r="O2" s="132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</row>
    <row r="3" spans="1:102">
      <c r="A3" s="130"/>
      <c r="B3" s="131"/>
      <c r="C3" s="130"/>
      <c r="D3" s="130"/>
      <c r="E3" s="129"/>
      <c r="F3" s="129"/>
      <c r="G3" s="128"/>
      <c r="H3" s="127"/>
      <c r="I3" s="127"/>
      <c r="J3" s="262"/>
      <c r="K3" s="262"/>
      <c r="L3" s="152"/>
      <c r="M3" s="125"/>
      <c r="N3" s="1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</row>
    <row r="4" spans="1:102" ht="15" customHeight="1">
      <c r="A4" s="259" t="s">
        <v>218</v>
      </c>
      <c r="B4" s="259" t="s">
        <v>217</v>
      </c>
      <c r="C4" s="259" t="s">
        <v>216</v>
      </c>
      <c r="D4" s="250" t="s">
        <v>215</v>
      </c>
      <c r="E4" s="245" t="s">
        <v>214</v>
      </c>
      <c r="F4" s="124"/>
      <c r="G4" s="253" t="s">
        <v>213</v>
      </c>
      <c r="H4" s="253"/>
      <c r="I4" s="253"/>
      <c r="J4" s="253"/>
      <c r="K4" s="253"/>
      <c r="L4" s="123"/>
      <c r="M4" s="122"/>
      <c r="N4" s="113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</row>
    <row r="5" spans="1:102" ht="15" customHeight="1">
      <c r="A5" s="259"/>
      <c r="B5" s="259"/>
      <c r="C5" s="259"/>
      <c r="D5" s="251"/>
      <c r="E5" s="246"/>
      <c r="F5" s="245" t="s">
        <v>212</v>
      </c>
      <c r="G5" s="256" t="s">
        <v>211</v>
      </c>
      <c r="H5" s="253"/>
      <c r="I5" s="253"/>
      <c r="J5" s="253"/>
      <c r="K5" s="257"/>
      <c r="L5" s="242" t="s">
        <v>210</v>
      </c>
      <c r="M5" s="242" t="s">
        <v>209</v>
      </c>
      <c r="N5" s="1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</row>
    <row r="6" spans="1:102" ht="105.75" customHeight="1">
      <c r="A6" s="259"/>
      <c r="B6" s="259"/>
      <c r="C6" s="259"/>
      <c r="D6" s="251"/>
      <c r="E6" s="246"/>
      <c r="F6" s="246"/>
      <c r="G6" s="260" t="s">
        <v>208</v>
      </c>
      <c r="H6" s="248" t="s">
        <v>207</v>
      </c>
      <c r="I6" s="248" t="s">
        <v>206</v>
      </c>
      <c r="J6" s="254" t="s">
        <v>205</v>
      </c>
      <c r="K6" s="255"/>
      <c r="L6" s="243"/>
      <c r="M6" s="243"/>
      <c r="N6" s="113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</row>
    <row r="7" spans="1:102" ht="18.75" customHeight="1">
      <c r="A7" s="259"/>
      <c r="B7" s="259"/>
      <c r="C7" s="259"/>
      <c r="D7" s="252"/>
      <c r="E7" s="247"/>
      <c r="F7" s="247"/>
      <c r="G7" s="261"/>
      <c r="H7" s="249"/>
      <c r="I7" s="249"/>
      <c r="J7" s="121" t="s">
        <v>204</v>
      </c>
      <c r="K7" s="121" t="s">
        <v>203</v>
      </c>
      <c r="L7" s="244"/>
      <c r="M7" s="244"/>
      <c r="N7" s="1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</row>
    <row r="8" spans="1:102">
      <c r="A8" s="151">
        <v>1</v>
      </c>
      <c r="B8" s="151">
        <v>2</v>
      </c>
      <c r="C8" s="151">
        <v>3</v>
      </c>
      <c r="D8" s="151">
        <v>4</v>
      </c>
      <c r="E8" s="151">
        <v>5</v>
      </c>
      <c r="F8" s="151">
        <v>6</v>
      </c>
      <c r="G8" s="151">
        <v>7</v>
      </c>
      <c r="H8" s="151">
        <v>8</v>
      </c>
      <c r="I8" s="151">
        <v>9</v>
      </c>
      <c r="J8" s="151">
        <v>10</v>
      </c>
      <c r="K8" s="151">
        <v>11</v>
      </c>
      <c r="L8" s="151">
        <v>12</v>
      </c>
      <c r="M8" s="151">
        <v>13</v>
      </c>
      <c r="N8" s="1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</row>
    <row r="9" spans="1:102">
      <c r="A9" s="120" t="s">
        <v>202</v>
      </c>
      <c r="B9" s="116" t="s">
        <v>201</v>
      </c>
      <c r="C9" s="151" t="s">
        <v>52</v>
      </c>
      <c r="D9" s="151" t="s">
        <v>52</v>
      </c>
      <c r="E9" s="115">
        <f>0+F9+L9+M9</f>
        <v>0</v>
      </c>
      <c r="F9" s="114">
        <f>0+G9+H9+I9+J9</f>
        <v>0</v>
      </c>
      <c r="G9" s="147">
        <v>0</v>
      </c>
      <c r="H9" s="146">
        <v>0</v>
      </c>
      <c r="I9" s="146">
        <v>0</v>
      </c>
      <c r="J9" s="146">
        <v>0</v>
      </c>
      <c r="K9" s="146">
        <v>0</v>
      </c>
      <c r="L9" s="145">
        <v>0</v>
      </c>
      <c r="M9" s="145">
        <v>0</v>
      </c>
      <c r="N9" s="1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</row>
    <row r="10" spans="1:102">
      <c r="A10" s="77" t="s">
        <v>200</v>
      </c>
      <c r="B10" s="116" t="s">
        <v>199</v>
      </c>
      <c r="C10" s="93" t="s">
        <v>52</v>
      </c>
      <c r="D10" s="93" t="s">
        <v>52</v>
      </c>
      <c r="E10" s="115">
        <f>0+ROUND(F10+L10+M10,2)</f>
        <v>0</v>
      </c>
      <c r="F10" s="114">
        <f>0+ROUND(G10+H10+I10+J10,2)</f>
        <v>0</v>
      </c>
      <c r="G10" s="73">
        <f>0+ROUND(G9+G11-G52+G50,2)</f>
        <v>0</v>
      </c>
      <c r="H10" s="73">
        <f>0+ROUND(H9+H11-H52+H50-H149,2)</f>
        <v>0</v>
      </c>
      <c r="I10" s="73">
        <f>0+ROUND(I9+I11-I52-I149,2)</f>
        <v>0</v>
      </c>
      <c r="J10" s="73">
        <f>0+ROUND(J9+J11-J52+J50,2)</f>
        <v>0</v>
      </c>
      <c r="K10" s="73">
        <f>0+ROUND(K9+K11-K52+K50,2)</f>
        <v>0</v>
      </c>
      <c r="L10" s="73">
        <f>0+ROUND(L9+L11-L52,2)</f>
        <v>0</v>
      </c>
      <c r="M10" s="73">
        <f>0+ROUND(M9+M11-M52,2)</f>
        <v>0</v>
      </c>
      <c r="N10" s="113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</row>
    <row r="11" spans="1:102">
      <c r="A11" s="82" t="s">
        <v>198</v>
      </c>
      <c r="B11" s="99" t="s">
        <v>197</v>
      </c>
      <c r="C11" s="112" t="s">
        <v>196</v>
      </c>
      <c r="D11" s="86" t="s">
        <v>52</v>
      </c>
      <c r="E11" s="111">
        <f>0+F11+L11+M11</f>
        <v>37930151.670000002</v>
      </c>
      <c r="F11" s="110">
        <f>0+G11+H11+I11+J11</f>
        <v>37930151.670000002</v>
      </c>
      <c r="G11" s="80">
        <f>0+G16</f>
        <v>18440151.670000002</v>
      </c>
      <c r="H11" s="80">
        <f>0+H38</f>
        <v>0</v>
      </c>
      <c r="I11" s="80">
        <f>0+I38</f>
        <v>0</v>
      </c>
      <c r="J11" s="80">
        <f>0+J12+J16+J23+J28+J38+J42+J145</f>
        <v>19490000</v>
      </c>
      <c r="K11" s="80">
        <f>0+K28+K145</f>
        <v>0</v>
      </c>
      <c r="L11" s="80">
        <f>0+L16</f>
        <v>0</v>
      </c>
      <c r="M11" s="80">
        <f>0+M12+M16+M28+M145</f>
        <v>0</v>
      </c>
      <c r="N11" s="150"/>
    </row>
    <row r="12" spans="1:102" ht="35.25" customHeight="1">
      <c r="A12" s="96" t="s">
        <v>195</v>
      </c>
      <c r="B12" s="99" t="s">
        <v>194</v>
      </c>
      <c r="C12" s="107">
        <v>120</v>
      </c>
      <c r="D12" s="74" t="s">
        <v>52</v>
      </c>
      <c r="E12" s="73">
        <f>0+E13+E14+E15</f>
        <v>1700000</v>
      </c>
      <c r="F12" s="73">
        <f>0+F13+F14+F15</f>
        <v>1700000</v>
      </c>
      <c r="G12" s="108" t="s">
        <v>52</v>
      </c>
      <c r="H12" s="106" t="s">
        <v>52</v>
      </c>
      <c r="I12" s="106" t="s">
        <v>52</v>
      </c>
      <c r="J12" s="73">
        <f>0+J13+J14+J15</f>
        <v>1700000</v>
      </c>
      <c r="K12" s="106" t="s">
        <v>52</v>
      </c>
      <c r="L12" s="106" t="s">
        <v>52</v>
      </c>
      <c r="M12" s="73">
        <f>0+M14+M15</f>
        <v>0</v>
      </c>
    </row>
    <row r="13" spans="1:102" ht="30">
      <c r="A13" s="91" t="s">
        <v>193</v>
      </c>
      <c r="B13" s="99" t="s">
        <v>192</v>
      </c>
      <c r="C13" s="107">
        <v>120</v>
      </c>
      <c r="D13" s="74">
        <v>121</v>
      </c>
      <c r="E13" s="73">
        <f>0+F13</f>
        <v>1700000</v>
      </c>
      <c r="F13" s="73">
        <f>0+J13</f>
        <v>1700000</v>
      </c>
      <c r="G13" s="71" t="s">
        <v>52</v>
      </c>
      <c r="H13" s="71" t="s">
        <v>52</v>
      </c>
      <c r="I13" s="71" t="s">
        <v>52</v>
      </c>
      <c r="J13" s="72">
        <v>1700000</v>
      </c>
      <c r="K13" s="71" t="s">
        <v>52</v>
      </c>
      <c r="L13" s="71" t="s">
        <v>52</v>
      </c>
      <c r="M13" s="71" t="s">
        <v>52</v>
      </c>
    </row>
    <row r="14" spans="1:102">
      <c r="A14" s="91" t="s">
        <v>191</v>
      </c>
      <c r="B14" s="99" t="s">
        <v>190</v>
      </c>
      <c r="C14" s="107">
        <v>120</v>
      </c>
      <c r="D14" s="74">
        <v>124</v>
      </c>
      <c r="E14" s="73">
        <f>0+F14+M14</f>
        <v>0</v>
      </c>
      <c r="F14" s="73">
        <f>0+J14</f>
        <v>0</v>
      </c>
      <c r="G14" s="71" t="s">
        <v>52</v>
      </c>
      <c r="H14" s="71" t="s">
        <v>52</v>
      </c>
      <c r="I14" s="71" t="s">
        <v>52</v>
      </c>
      <c r="J14" s="72"/>
      <c r="K14" s="71" t="s">
        <v>52</v>
      </c>
      <c r="L14" s="71" t="s">
        <v>52</v>
      </c>
      <c r="M14" s="72"/>
    </row>
    <row r="15" spans="1:102" ht="45">
      <c r="A15" s="91" t="s">
        <v>189</v>
      </c>
      <c r="B15" s="99" t="s">
        <v>188</v>
      </c>
      <c r="C15" s="107">
        <v>120</v>
      </c>
      <c r="D15" s="74">
        <v>128</v>
      </c>
      <c r="E15" s="73">
        <f>0+F15+M15</f>
        <v>0</v>
      </c>
      <c r="F15" s="73">
        <f>0+J15</f>
        <v>0</v>
      </c>
      <c r="G15" s="71" t="s">
        <v>52</v>
      </c>
      <c r="H15" s="71" t="s">
        <v>52</v>
      </c>
      <c r="I15" s="71" t="s">
        <v>52</v>
      </c>
      <c r="J15" s="72"/>
      <c r="K15" s="71" t="s">
        <v>52</v>
      </c>
      <c r="L15" s="71" t="s">
        <v>52</v>
      </c>
      <c r="M15" s="72"/>
    </row>
    <row r="16" spans="1:102" s="64" customFormat="1" ht="30">
      <c r="A16" s="96" t="s">
        <v>187</v>
      </c>
      <c r="B16" s="99" t="s">
        <v>186</v>
      </c>
      <c r="C16" s="107">
        <v>130</v>
      </c>
      <c r="D16" s="74" t="s">
        <v>52</v>
      </c>
      <c r="E16" s="73">
        <f>0+F16+L16+M16</f>
        <v>36980151.670000002</v>
      </c>
      <c r="F16" s="73">
        <f>0+G16+J16</f>
        <v>36980151.670000002</v>
      </c>
      <c r="G16" s="73">
        <f>0+G17</f>
        <v>18440151.670000002</v>
      </c>
      <c r="H16" s="106" t="s">
        <v>52</v>
      </c>
      <c r="I16" s="106" t="s">
        <v>52</v>
      </c>
      <c r="J16" s="73">
        <f>0+J17+J18+J21+J22</f>
        <v>18540000</v>
      </c>
      <c r="K16" s="106" t="s">
        <v>52</v>
      </c>
      <c r="L16" s="73">
        <f>0+L17+L18+L21+L22</f>
        <v>0</v>
      </c>
      <c r="M16" s="73">
        <f>0+M18</f>
        <v>0</v>
      </c>
    </row>
    <row r="17" spans="1:13" ht="75">
      <c r="A17" s="91" t="s">
        <v>185</v>
      </c>
      <c r="B17" s="99">
        <v>1210</v>
      </c>
      <c r="C17" s="107">
        <v>130</v>
      </c>
      <c r="D17" s="74">
        <v>131</v>
      </c>
      <c r="E17" s="73">
        <f>0+F17+L17</f>
        <v>18440151.670000002</v>
      </c>
      <c r="F17" s="73">
        <f>0+G17+J17</f>
        <v>18440151.670000002</v>
      </c>
      <c r="G17" s="72">
        <v>18440151.670000002</v>
      </c>
      <c r="H17" s="71" t="s">
        <v>52</v>
      </c>
      <c r="I17" s="71" t="s">
        <v>52</v>
      </c>
      <c r="J17" s="72"/>
      <c r="K17" s="71" t="s">
        <v>52</v>
      </c>
      <c r="L17" s="72"/>
      <c r="M17" s="71" t="s">
        <v>52</v>
      </c>
    </row>
    <row r="18" spans="1:13" ht="30">
      <c r="A18" s="91" t="s">
        <v>184</v>
      </c>
      <c r="B18" s="99">
        <v>1230</v>
      </c>
      <c r="C18" s="107">
        <v>130</v>
      </c>
      <c r="D18" s="74">
        <v>131</v>
      </c>
      <c r="E18" s="73">
        <f>0+F18+L18+M18</f>
        <v>18495000</v>
      </c>
      <c r="F18" s="73">
        <f t="shared" ref="F18:F37" si="0">0+J18</f>
        <v>18495000</v>
      </c>
      <c r="G18" s="106" t="s">
        <v>52</v>
      </c>
      <c r="H18" s="106" t="s">
        <v>52</v>
      </c>
      <c r="I18" s="106" t="s">
        <v>52</v>
      </c>
      <c r="J18" s="73">
        <f>0+J19+J20</f>
        <v>18495000</v>
      </c>
      <c r="K18" s="106" t="s">
        <v>52</v>
      </c>
      <c r="L18" s="73">
        <f>0+L19+L20</f>
        <v>0</v>
      </c>
      <c r="M18" s="73">
        <f>0+M19+M20</f>
        <v>0</v>
      </c>
    </row>
    <row r="19" spans="1:13" ht="30">
      <c r="A19" s="90" t="s">
        <v>183</v>
      </c>
      <c r="B19" s="99" t="s">
        <v>182</v>
      </c>
      <c r="C19" s="107">
        <v>130</v>
      </c>
      <c r="D19" s="74">
        <v>131</v>
      </c>
      <c r="E19" s="73">
        <f>0+F19+L19+M19</f>
        <v>18495000</v>
      </c>
      <c r="F19" s="73">
        <f t="shared" si="0"/>
        <v>18495000</v>
      </c>
      <c r="G19" s="71" t="s">
        <v>52</v>
      </c>
      <c r="H19" s="71" t="s">
        <v>52</v>
      </c>
      <c r="I19" s="71" t="s">
        <v>52</v>
      </c>
      <c r="J19" s="72">
        <v>18495000</v>
      </c>
      <c r="K19" s="71" t="s">
        <v>52</v>
      </c>
      <c r="L19" s="72"/>
      <c r="M19" s="72"/>
    </row>
    <row r="20" spans="1:13" ht="30">
      <c r="A20" s="90" t="s">
        <v>181</v>
      </c>
      <c r="B20" s="99" t="s">
        <v>180</v>
      </c>
      <c r="C20" s="107">
        <v>130</v>
      </c>
      <c r="D20" s="74">
        <v>131</v>
      </c>
      <c r="E20" s="73">
        <f>0+F20+L20+M20</f>
        <v>0</v>
      </c>
      <c r="F20" s="73">
        <f t="shared" si="0"/>
        <v>0</v>
      </c>
      <c r="G20" s="71" t="s">
        <v>52</v>
      </c>
      <c r="H20" s="71" t="s">
        <v>52</v>
      </c>
      <c r="I20" s="71" t="s">
        <v>52</v>
      </c>
      <c r="J20" s="72"/>
      <c r="K20" s="71" t="s">
        <v>52</v>
      </c>
      <c r="L20" s="72"/>
      <c r="M20" s="72"/>
    </row>
    <row r="21" spans="1:13">
      <c r="A21" s="91" t="s">
        <v>179</v>
      </c>
      <c r="B21" s="99" t="s">
        <v>178</v>
      </c>
      <c r="C21" s="107">
        <v>130</v>
      </c>
      <c r="D21" s="74">
        <v>134</v>
      </c>
      <c r="E21" s="73">
        <f>0+F21+L21</f>
        <v>10000</v>
      </c>
      <c r="F21" s="73">
        <f t="shared" si="0"/>
        <v>10000</v>
      </c>
      <c r="G21" s="71" t="s">
        <v>52</v>
      </c>
      <c r="H21" s="71" t="s">
        <v>52</v>
      </c>
      <c r="I21" s="71" t="s">
        <v>52</v>
      </c>
      <c r="J21" s="72">
        <v>10000</v>
      </c>
      <c r="K21" s="71" t="s">
        <v>52</v>
      </c>
      <c r="L21" s="72"/>
      <c r="M21" s="71" t="s">
        <v>52</v>
      </c>
    </row>
    <row r="22" spans="1:13">
      <c r="A22" s="91" t="s">
        <v>177</v>
      </c>
      <c r="B22" s="99">
        <v>1250</v>
      </c>
      <c r="C22" s="74">
        <v>130</v>
      </c>
      <c r="D22" s="74">
        <v>135</v>
      </c>
      <c r="E22" s="73">
        <f>0+F22+L22</f>
        <v>35000</v>
      </c>
      <c r="F22" s="73">
        <f t="shared" si="0"/>
        <v>35000</v>
      </c>
      <c r="G22" s="71" t="s">
        <v>52</v>
      </c>
      <c r="H22" s="71" t="s">
        <v>52</v>
      </c>
      <c r="I22" s="71" t="s">
        <v>52</v>
      </c>
      <c r="J22" s="72">
        <v>35000</v>
      </c>
      <c r="K22" s="71" t="s">
        <v>52</v>
      </c>
      <c r="L22" s="72"/>
      <c r="M22" s="71" t="s">
        <v>52</v>
      </c>
    </row>
    <row r="23" spans="1:13" ht="30">
      <c r="A23" s="96" t="s">
        <v>176</v>
      </c>
      <c r="B23" s="99">
        <v>1300</v>
      </c>
      <c r="C23" s="74">
        <v>140</v>
      </c>
      <c r="D23" s="74" t="s">
        <v>52</v>
      </c>
      <c r="E23" s="73">
        <f>0+F23</f>
        <v>0</v>
      </c>
      <c r="F23" s="73">
        <f t="shared" si="0"/>
        <v>0</v>
      </c>
      <c r="G23" s="106" t="s">
        <v>52</v>
      </c>
      <c r="H23" s="106" t="s">
        <v>52</v>
      </c>
      <c r="I23" s="106" t="s">
        <v>52</v>
      </c>
      <c r="J23" s="73">
        <f>0+J24+J25+J26+J27</f>
        <v>0</v>
      </c>
      <c r="K23" s="106" t="s">
        <v>52</v>
      </c>
      <c r="L23" s="106" t="s">
        <v>52</v>
      </c>
      <c r="M23" s="106" t="s">
        <v>52</v>
      </c>
    </row>
    <row r="24" spans="1:13" ht="45">
      <c r="A24" s="91" t="s">
        <v>175</v>
      </c>
      <c r="B24" s="99">
        <v>1301</v>
      </c>
      <c r="C24" s="74">
        <v>140</v>
      </c>
      <c r="D24" s="74">
        <v>141</v>
      </c>
      <c r="E24" s="73">
        <f>0+F24</f>
        <v>0</v>
      </c>
      <c r="F24" s="73">
        <f t="shared" si="0"/>
        <v>0</v>
      </c>
      <c r="G24" s="71" t="s">
        <v>52</v>
      </c>
      <c r="H24" s="71" t="s">
        <v>52</v>
      </c>
      <c r="I24" s="71" t="s">
        <v>52</v>
      </c>
      <c r="J24" s="72"/>
      <c r="K24" s="71" t="s">
        <v>52</v>
      </c>
      <c r="L24" s="71" t="s">
        <v>52</v>
      </c>
      <c r="M24" s="71" t="s">
        <v>52</v>
      </c>
    </row>
    <row r="25" spans="1:13">
      <c r="A25" s="91" t="s">
        <v>174</v>
      </c>
      <c r="B25" s="99">
        <v>1302</v>
      </c>
      <c r="C25" s="74">
        <v>140</v>
      </c>
      <c r="D25" s="74">
        <v>143</v>
      </c>
      <c r="E25" s="73">
        <f>0+F25</f>
        <v>0</v>
      </c>
      <c r="F25" s="73">
        <f t="shared" si="0"/>
        <v>0</v>
      </c>
      <c r="G25" s="71" t="s">
        <v>52</v>
      </c>
      <c r="H25" s="71" t="s">
        <v>52</v>
      </c>
      <c r="I25" s="71" t="s">
        <v>52</v>
      </c>
      <c r="J25" s="72"/>
      <c r="K25" s="71" t="s">
        <v>52</v>
      </c>
      <c r="L25" s="71" t="s">
        <v>52</v>
      </c>
      <c r="M25" s="71" t="s">
        <v>52</v>
      </c>
    </row>
    <row r="26" spans="1:13" ht="30">
      <c r="A26" s="91" t="s">
        <v>173</v>
      </c>
      <c r="B26" s="99">
        <v>1303</v>
      </c>
      <c r="C26" s="74">
        <v>140</v>
      </c>
      <c r="D26" s="74">
        <v>144</v>
      </c>
      <c r="E26" s="73">
        <f>0+F26</f>
        <v>0</v>
      </c>
      <c r="F26" s="73">
        <f t="shared" si="0"/>
        <v>0</v>
      </c>
      <c r="G26" s="71" t="s">
        <v>52</v>
      </c>
      <c r="H26" s="71" t="s">
        <v>52</v>
      </c>
      <c r="I26" s="71" t="s">
        <v>52</v>
      </c>
      <c r="J26" s="72"/>
      <c r="K26" s="71" t="s">
        <v>52</v>
      </c>
      <c r="L26" s="71" t="s">
        <v>52</v>
      </c>
      <c r="M26" s="71" t="s">
        <v>52</v>
      </c>
    </row>
    <row r="27" spans="1:13">
      <c r="A27" s="91" t="s">
        <v>172</v>
      </c>
      <c r="B27" s="99">
        <v>1304</v>
      </c>
      <c r="C27" s="74">
        <v>140</v>
      </c>
      <c r="D27" s="74">
        <v>145</v>
      </c>
      <c r="E27" s="73">
        <f>0+F27</f>
        <v>0</v>
      </c>
      <c r="F27" s="73">
        <f t="shared" si="0"/>
        <v>0</v>
      </c>
      <c r="G27" s="71" t="s">
        <v>52</v>
      </c>
      <c r="H27" s="71" t="s">
        <v>52</v>
      </c>
      <c r="I27" s="71" t="s">
        <v>52</v>
      </c>
      <c r="J27" s="72"/>
      <c r="K27" s="71" t="s">
        <v>52</v>
      </c>
      <c r="L27" s="71" t="s">
        <v>52</v>
      </c>
      <c r="M27" s="71" t="s">
        <v>52</v>
      </c>
    </row>
    <row r="28" spans="1:13">
      <c r="A28" s="96" t="s">
        <v>171</v>
      </c>
      <c r="B28" s="99" t="s">
        <v>170</v>
      </c>
      <c r="C28" s="74">
        <v>150</v>
      </c>
      <c r="D28" s="74" t="s">
        <v>52</v>
      </c>
      <c r="E28" s="73">
        <f>0+F28+M28</f>
        <v>0</v>
      </c>
      <c r="F28" s="73">
        <f t="shared" si="0"/>
        <v>0</v>
      </c>
      <c r="G28" s="106" t="s">
        <v>52</v>
      </c>
      <c r="H28" s="106" t="s">
        <v>52</v>
      </c>
      <c r="I28" s="106" t="s">
        <v>52</v>
      </c>
      <c r="J28" s="73">
        <f>0+J29+J34+J35+J36+J37</f>
        <v>0</v>
      </c>
      <c r="K28" s="73">
        <f>0+K29</f>
        <v>0</v>
      </c>
      <c r="L28" s="106" t="s">
        <v>52</v>
      </c>
      <c r="M28" s="73">
        <f>0+M36</f>
        <v>0</v>
      </c>
    </row>
    <row r="29" spans="1:13" ht="60">
      <c r="A29" s="91" t="s">
        <v>169</v>
      </c>
      <c r="B29" s="99" t="s">
        <v>168</v>
      </c>
      <c r="C29" s="74">
        <v>150</v>
      </c>
      <c r="D29" s="74">
        <v>152</v>
      </c>
      <c r="E29" s="73">
        <f t="shared" ref="E29:E35" si="1">0+F29</f>
        <v>0</v>
      </c>
      <c r="F29" s="73">
        <f t="shared" si="0"/>
        <v>0</v>
      </c>
      <c r="G29" s="89" t="s">
        <v>52</v>
      </c>
      <c r="H29" s="89" t="s">
        <v>52</v>
      </c>
      <c r="I29" s="89" t="s">
        <v>52</v>
      </c>
      <c r="J29" s="73">
        <f>0+J30+J31</f>
        <v>0</v>
      </c>
      <c r="K29" s="73">
        <f>0+K31</f>
        <v>0</v>
      </c>
      <c r="L29" s="89" t="s">
        <v>52</v>
      </c>
      <c r="M29" s="89" t="s">
        <v>52</v>
      </c>
    </row>
    <row r="30" spans="1:13" ht="45">
      <c r="A30" s="90" t="s">
        <v>167</v>
      </c>
      <c r="B30" s="99" t="s">
        <v>166</v>
      </c>
      <c r="C30" s="74">
        <v>150</v>
      </c>
      <c r="D30" s="74">
        <v>152</v>
      </c>
      <c r="E30" s="73">
        <f t="shared" si="1"/>
        <v>0</v>
      </c>
      <c r="F30" s="73">
        <f t="shared" si="0"/>
        <v>0</v>
      </c>
      <c r="G30" s="71" t="s">
        <v>52</v>
      </c>
      <c r="H30" s="71" t="s">
        <v>52</v>
      </c>
      <c r="I30" s="71" t="s">
        <v>52</v>
      </c>
      <c r="J30" s="72"/>
      <c r="K30" s="71" t="s">
        <v>52</v>
      </c>
      <c r="L30" s="71" t="s">
        <v>52</v>
      </c>
      <c r="M30" s="71" t="s">
        <v>52</v>
      </c>
    </row>
    <row r="31" spans="1:13">
      <c r="A31" s="90" t="s">
        <v>165</v>
      </c>
      <c r="B31" s="99" t="s">
        <v>164</v>
      </c>
      <c r="C31" s="74">
        <v>150</v>
      </c>
      <c r="D31" s="74">
        <v>152</v>
      </c>
      <c r="E31" s="73">
        <f t="shared" si="1"/>
        <v>0</v>
      </c>
      <c r="F31" s="73">
        <f t="shared" si="0"/>
        <v>0</v>
      </c>
      <c r="G31" s="106" t="s">
        <v>52</v>
      </c>
      <c r="H31" s="106" t="s">
        <v>52</v>
      </c>
      <c r="I31" s="106" t="s">
        <v>52</v>
      </c>
      <c r="J31" s="73">
        <f>0+J32+J33</f>
        <v>0</v>
      </c>
      <c r="K31" s="73">
        <f>0+K32</f>
        <v>0</v>
      </c>
      <c r="L31" s="106" t="s">
        <v>52</v>
      </c>
      <c r="M31" s="106" t="s">
        <v>52</v>
      </c>
    </row>
    <row r="32" spans="1:13" ht="30">
      <c r="A32" s="90" t="s">
        <v>163</v>
      </c>
      <c r="B32" s="99">
        <v>14121</v>
      </c>
      <c r="C32" s="74">
        <v>150</v>
      </c>
      <c r="D32" s="74">
        <v>152</v>
      </c>
      <c r="E32" s="73">
        <f t="shared" si="1"/>
        <v>0</v>
      </c>
      <c r="F32" s="73">
        <f t="shared" si="0"/>
        <v>0</v>
      </c>
      <c r="G32" s="71" t="s">
        <v>52</v>
      </c>
      <c r="H32" s="71" t="s">
        <v>52</v>
      </c>
      <c r="I32" s="71" t="s">
        <v>52</v>
      </c>
      <c r="J32" s="72"/>
      <c r="K32" s="72"/>
      <c r="L32" s="71" t="s">
        <v>52</v>
      </c>
      <c r="M32" s="71" t="s">
        <v>52</v>
      </c>
    </row>
    <row r="33" spans="1:13">
      <c r="A33" s="90" t="s">
        <v>162</v>
      </c>
      <c r="B33" s="99">
        <v>14122</v>
      </c>
      <c r="C33" s="74">
        <v>150</v>
      </c>
      <c r="D33" s="74">
        <v>152</v>
      </c>
      <c r="E33" s="73">
        <f t="shared" si="1"/>
        <v>0</v>
      </c>
      <c r="F33" s="73">
        <f t="shared" si="0"/>
        <v>0</v>
      </c>
      <c r="G33" s="71" t="s">
        <v>52</v>
      </c>
      <c r="H33" s="71" t="s">
        <v>52</v>
      </c>
      <c r="I33" s="71" t="s">
        <v>52</v>
      </c>
      <c r="J33" s="72"/>
      <c r="K33" s="71" t="s">
        <v>52</v>
      </c>
      <c r="L33" s="71" t="s">
        <v>52</v>
      </c>
      <c r="M33" s="71" t="s">
        <v>52</v>
      </c>
    </row>
    <row r="34" spans="1:13" ht="45">
      <c r="A34" s="91" t="s">
        <v>161</v>
      </c>
      <c r="B34" s="99" t="s">
        <v>160</v>
      </c>
      <c r="C34" s="74">
        <v>150</v>
      </c>
      <c r="D34" s="74">
        <v>155</v>
      </c>
      <c r="E34" s="73">
        <f t="shared" si="1"/>
        <v>0</v>
      </c>
      <c r="F34" s="73">
        <f t="shared" si="0"/>
        <v>0</v>
      </c>
      <c r="G34" s="71" t="s">
        <v>52</v>
      </c>
      <c r="H34" s="71" t="s">
        <v>52</v>
      </c>
      <c r="I34" s="71" t="s">
        <v>52</v>
      </c>
      <c r="J34" s="72"/>
      <c r="K34" s="71" t="s">
        <v>52</v>
      </c>
      <c r="L34" s="71" t="s">
        <v>52</v>
      </c>
      <c r="M34" s="71" t="s">
        <v>52</v>
      </c>
    </row>
    <row r="35" spans="1:13" ht="30">
      <c r="A35" s="91" t="s">
        <v>159</v>
      </c>
      <c r="B35" s="99" t="s">
        <v>158</v>
      </c>
      <c r="C35" s="74">
        <v>150</v>
      </c>
      <c r="D35" s="74">
        <v>156</v>
      </c>
      <c r="E35" s="73">
        <f t="shared" si="1"/>
        <v>0</v>
      </c>
      <c r="F35" s="73">
        <f t="shared" si="0"/>
        <v>0</v>
      </c>
      <c r="G35" s="71" t="s">
        <v>52</v>
      </c>
      <c r="H35" s="71" t="s">
        <v>52</v>
      </c>
      <c r="I35" s="71" t="s">
        <v>52</v>
      </c>
      <c r="J35" s="72"/>
      <c r="K35" s="71" t="s">
        <v>52</v>
      </c>
      <c r="L35" s="71" t="s">
        <v>52</v>
      </c>
      <c r="M35" s="71" t="s">
        <v>52</v>
      </c>
    </row>
    <row r="36" spans="1:13" ht="30">
      <c r="A36" s="91" t="s">
        <v>157</v>
      </c>
      <c r="B36" s="99" t="s">
        <v>156</v>
      </c>
      <c r="C36" s="74">
        <v>150</v>
      </c>
      <c r="D36" s="74">
        <v>157</v>
      </c>
      <c r="E36" s="73">
        <f>0+F36+M36</f>
        <v>0</v>
      </c>
      <c r="F36" s="73">
        <f t="shared" si="0"/>
        <v>0</v>
      </c>
      <c r="G36" s="71" t="s">
        <v>52</v>
      </c>
      <c r="H36" s="71" t="s">
        <v>52</v>
      </c>
      <c r="I36" s="71" t="s">
        <v>52</v>
      </c>
      <c r="J36" s="72"/>
      <c r="K36" s="71" t="s">
        <v>52</v>
      </c>
      <c r="L36" s="71" t="s">
        <v>52</v>
      </c>
      <c r="M36" s="72"/>
    </row>
    <row r="37" spans="1:13" s="94" customFormat="1">
      <c r="A37" s="91" t="s">
        <v>155</v>
      </c>
      <c r="B37" s="99" t="s">
        <v>154</v>
      </c>
      <c r="C37" s="74">
        <v>150</v>
      </c>
      <c r="D37" s="74">
        <v>158</v>
      </c>
      <c r="E37" s="73">
        <f t="shared" ref="E37:E51" si="2">0+F37</f>
        <v>0</v>
      </c>
      <c r="F37" s="73">
        <f t="shared" si="0"/>
        <v>0</v>
      </c>
      <c r="G37" s="105" t="s">
        <v>52</v>
      </c>
      <c r="H37" s="71" t="s">
        <v>52</v>
      </c>
      <c r="I37" s="71" t="s">
        <v>52</v>
      </c>
      <c r="J37" s="72"/>
      <c r="K37" s="71" t="s">
        <v>52</v>
      </c>
      <c r="L37" s="71" t="s">
        <v>52</v>
      </c>
      <c r="M37" s="71" t="s">
        <v>52</v>
      </c>
    </row>
    <row r="38" spans="1:13" s="104" customFormat="1">
      <c r="A38" s="96" t="s">
        <v>153</v>
      </c>
      <c r="B38" s="99" t="s">
        <v>152</v>
      </c>
      <c r="C38" s="74">
        <v>180</v>
      </c>
      <c r="D38" s="74" t="s">
        <v>52</v>
      </c>
      <c r="E38" s="73">
        <f t="shared" si="2"/>
        <v>0</v>
      </c>
      <c r="F38" s="73">
        <f>0+H38+I38+J38</f>
        <v>0</v>
      </c>
      <c r="G38" s="73" t="s">
        <v>52</v>
      </c>
      <c r="H38" s="73">
        <f>0+H39+H40</f>
        <v>0</v>
      </c>
      <c r="I38" s="73">
        <f>0+I40</f>
        <v>0</v>
      </c>
      <c r="J38" s="73">
        <f>0+J41</f>
        <v>0</v>
      </c>
      <c r="K38" s="73" t="s">
        <v>52</v>
      </c>
      <c r="L38" s="73" t="s">
        <v>52</v>
      </c>
      <c r="M38" s="73" t="s">
        <v>52</v>
      </c>
    </row>
    <row r="39" spans="1:13" ht="30">
      <c r="A39" s="91" t="s">
        <v>151</v>
      </c>
      <c r="B39" s="99" t="s">
        <v>150</v>
      </c>
      <c r="C39" s="74">
        <v>180</v>
      </c>
      <c r="D39" s="74">
        <v>152</v>
      </c>
      <c r="E39" s="73">
        <f t="shared" si="2"/>
        <v>0</v>
      </c>
      <c r="F39" s="73">
        <f>0+H39</f>
        <v>0</v>
      </c>
      <c r="G39" s="71" t="s">
        <v>52</v>
      </c>
      <c r="H39" s="72"/>
      <c r="I39" s="71" t="s">
        <v>52</v>
      </c>
      <c r="J39" s="71" t="s">
        <v>52</v>
      </c>
      <c r="K39" s="71" t="s">
        <v>52</v>
      </c>
      <c r="L39" s="71" t="s">
        <v>52</v>
      </c>
      <c r="M39" s="71" t="s">
        <v>52</v>
      </c>
    </row>
    <row r="40" spans="1:13">
      <c r="A40" s="91" t="s">
        <v>149</v>
      </c>
      <c r="B40" s="99" t="s">
        <v>148</v>
      </c>
      <c r="C40" s="74">
        <v>180</v>
      </c>
      <c r="D40" s="74">
        <v>162</v>
      </c>
      <c r="E40" s="73">
        <f t="shared" si="2"/>
        <v>0</v>
      </c>
      <c r="F40" s="73">
        <f>0+H40+I40</f>
        <v>0</v>
      </c>
      <c r="G40" s="103" t="s">
        <v>52</v>
      </c>
      <c r="H40" s="72"/>
      <c r="I40" s="72"/>
      <c r="J40" s="71" t="s">
        <v>52</v>
      </c>
      <c r="K40" s="71" t="s">
        <v>52</v>
      </c>
      <c r="L40" s="71" t="s">
        <v>52</v>
      </c>
      <c r="M40" s="71" t="s">
        <v>52</v>
      </c>
    </row>
    <row r="41" spans="1:13">
      <c r="A41" s="91" t="s">
        <v>147</v>
      </c>
      <c r="B41" s="99" t="s">
        <v>146</v>
      </c>
      <c r="C41" s="74">
        <v>180</v>
      </c>
      <c r="D41" s="74">
        <v>189</v>
      </c>
      <c r="E41" s="73">
        <f t="shared" si="2"/>
        <v>0</v>
      </c>
      <c r="F41" s="73">
        <f t="shared" ref="F41:F49" si="3">0+J41</f>
        <v>0</v>
      </c>
      <c r="G41" s="71" t="s">
        <v>52</v>
      </c>
      <c r="H41" s="71" t="s">
        <v>52</v>
      </c>
      <c r="I41" s="71" t="s">
        <v>52</v>
      </c>
      <c r="J41" s="72"/>
      <c r="K41" s="71" t="s">
        <v>52</v>
      </c>
      <c r="L41" s="71" t="s">
        <v>52</v>
      </c>
      <c r="M41" s="97"/>
    </row>
    <row r="42" spans="1:13">
      <c r="A42" s="96" t="s">
        <v>145</v>
      </c>
      <c r="B42" s="99" t="s">
        <v>144</v>
      </c>
      <c r="C42" s="74">
        <v>400</v>
      </c>
      <c r="D42" s="74" t="s">
        <v>52</v>
      </c>
      <c r="E42" s="73">
        <f t="shared" si="2"/>
        <v>0</v>
      </c>
      <c r="F42" s="73">
        <f t="shared" si="3"/>
        <v>0</v>
      </c>
      <c r="G42" s="73" t="s">
        <v>52</v>
      </c>
      <c r="H42" s="73" t="s">
        <v>52</v>
      </c>
      <c r="I42" s="73" t="s">
        <v>52</v>
      </c>
      <c r="J42" s="73">
        <f>0+J43+J44+J45</f>
        <v>0</v>
      </c>
      <c r="K42" s="73" t="s">
        <v>52</v>
      </c>
      <c r="L42" s="73" t="s">
        <v>52</v>
      </c>
      <c r="M42" s="73" t="s">
        <v>52</v>
      </c>
    </row>
    <row r="43" spans="1:13" ht="30">
      <c r="A43" s="91" t="s">
        <v>143</v>
      </c>
      <c r="B43" s="99" t="s">
        <v>142</v>
      </c>
      <c r="C43" s="74">
        <v>410</v>
      </c>
      <c r="D43" s="151" t="s">
        <v>52</v>
      </c>
      <c r="E43" s="73">
        <f t="shared" si="2"/>
        <v>0</v>
      </c>
      <c r="F43" s="73">
        <f t="shared" si="3"/>
        <v>0</v>
      </c>
      <c r="G43" s="71" t="s">
        <v>52</v>
      </c>
      <c r="H43" s="71" t="s">
        <v>52</v>
      </c>
      <c r="I43" s="71" t="s">
        <v>52</v>
      </c>
      <c r="J43" s="72"/>
      <c r="K43" s="71" t="s">
        <v>52</v>
      </c>
      <c r="L43" s="71" t="s">
        <v>52</v>
      </c>
      <c r="M43" s="71" t="s">
        <v>52</v>
      </c>
    </row>
    <row r="44" spans="1:13">
      <c r="A44" s="91" t="s">
        <v>141</v>
      </c>
      <c r="B44" s="99" t="s">
        <v>140</v>
      </c>
      <c r="C44" s="74">
        <v>420</v>
      </c>
      <c r="D44" s="151" t="s">
        <v>52</v>
      </c>
      <c r="E44" s="73">
        <f t="shared" si="2"/>
        <v>0</v>
      </c>
      <c r="F44" s="73">
        <f t="shared" si="3"/>
        <v>0</v>
      </c>
      <c r="G44" s="71" t="s">
        <v>52</v>
      </c>
      <c r="H44" s="71" t="s">
        <v>52</v>
      </c>
      <c r="I44" s="71" t="s">
        <v>52</v>
      </c>
      <c r="J44" s="72"/>
      <c r="K44" s="71" t="s">
        <v>52</v>
      </c>
      <c r="L44" s="71" t="s">
        <v>52</v>
      </c>
      <c r="M44" s="71" t="s">
        <v>52</v>
      </c>
    </row>
    <row r="45" spans="1:13">
      <c r="A45" s="91" t="s">
        <v>139</v>
      </c>
      <c r="B45" s="99" t="s">
        <v>138</v>
      </c>
      <c r="C45" s="74">
        <v>440</v>
      </c>
      <c r="D45" s="151" t="s">
        <v>52</v>
      </c>
      <c r="E45" s="73">
        <f t="shared" si="2"/>
        <v>0</v>
      </c>
      <c r="F45" s="73">
        <f t="shared" si="3"/>
        <v>0</v>
      </c>
      <c r="G45" s="89" t="s">
        <v>52</v>
      </c>
      <c r="H45" s="89" t="s">
        <v>52</v>
      </c>
      <c r="I45" s="89" t="s">
        <v>52</v>
      </c>
      <c r="J45" s="73">
        <f>0+J46+J47+J48+J49</f>
        <v>0</v>
      </c>
      <c r="K45" s="89" t="s">
        <v>52</v>
      </c>
      <c r="L45" s="89" t="s">
        <v>52</v>
      </c>
      <c r="M45" s="89" t="s">
        <v>52</v>
      </c>
    </row>
    <row r="46" spans="1:13">
      <c r="A46" s="90" t="s">
        <v>137</v>
      </c>
      <c r="B46" s="99">
        <v>1942</v>
      </c>
      <c r="C46" s="74">
        <v>440</v>
      </c>
      <c r="D46" s="74">
        <v>442</v>
      </c>
      <c r="E46" s="73">
        <f t="shared" si="2"/>
        <v>0</v>
      </c>
      <c r="F46" s="73">
        <f t="shared" si="3"/>
        <v>0</v>
      </c>
      <c r="G46" s="71" t="s">
        <v>52</v>
      </c>
      <c r="H46" s="71" t="s">
        <v>52</v>
      </c>
      <c r="I46" s="71" t="s">
        <v>52</v>
      </c>
      <c r="J46" s="72"/>
      <c r="K46" s="71" t="s">
        <v>52</v>
      </c>
      <c r="L46" s="71" t="s">
        <v>52</v>
      </c>
      <c r="M46" s="71" t="s">
        <v>52</v>
      </c>
    </row>
    <row r="47" spans="1:13">
      <c r="A47" s="90" t="s">
        <v>136</v>
      </c>
      <c r="B47" s="99">
        <v>1943</v>
      </c>
      <c r="C47" s="74">
        <v>440</v>
      </c>
      <c r="D47" s="74">
        <v>444</v>
      </c>
      <c r="E47" s="73">
        <f t="shared" si="2"/>
        <v>0</v>
      </c>
      <c r="F47" s="73">
        <f t="shared" si="3"/>
        <v>0</v>
      </c>
      <c r="G47" s="71" t="s">
        <v>52</v>
      </c>
      <c r="H47" s="71" t="s">
        <v>52</v>
      </c>
      <c r="I47" s="71" t="s">
        <v>52</v>
      </c>
      <c r="J47" s="72"/>
      <c r="K47" s="71" t="s">
        <v>52</v>
      </c>
      <c r="L47" s="71" t="s">
        <v>52</v>
      </c>
      <c r="M47" s="71" t="s">
        <v>52</v>
      </c>
    </row>
    <row r="48" spans="1:13" ht="30">
      <c r="A48" s="90" t="s">
        <v>135</v>
      </c>
      <c r="B48" s="99">
        <v>1945</v>
      </c>
      <c r="C48" s="74">
        <v>440</v>
      </c>
      <c r="D48" s="74">
        <v>446</v>
      </c>
      <c r="E48" s="73">
        <f t="shared" si="2"/>
        <v>0</v>
      </c>
      <c r="F48" s="73">
        <f t="shared" si="3"/>
        <v>0</v>
      </c>
      <c r="G48" s="71" t="s">
        <v>52</v>
      </c>
      <c r="H48" s="71" t="s">
        <v>52</v>
      </c>
      <c r="I48" s="71" t="s">
        <v>52</v>
      </c>
      <c r="J48" s="72"/>
      <c r="K48" s="71" t="s">
        <v>52</v>
      </c>
      <c r="L48" s="71" t="s">
        <v>52</v>
      </c>
      <c r="M48" s="71" t="s">
        <v>52</v>
      </c>
    </row>
    <row r="49" spans="1:13" ht="30">
      <c r="A49" s="90" t="s">
        <v>134</v>
      </c>
      <c r="B49" s="99">
        <v>1946</v>
      </c>
      <c r="C49" s="74">
        <v>440</v>
      </c>
      <c r="D49" s="74">
        <v>449</v>
      </c>
      <c r="E49" s="73">
        <f t="shared" si="2"/>
        <v>0</v>
      </c>
      <c r="F49" s="73">
        <f t="shared" si="3"/>
        <v>0</v>
      </c>
      <c r="G49" s="71" t="s">
        <v>52</v>
      </c>
      <c r="H49" s="71" t="s">
        <v>52</v>
      </c>
      <c r="I49" s="71" t="s">
        <v>52</v>
      </c>
      <c r="J49" s="72"/>
      <c r="K49" s="71" t="s">
        <v>52</v>
      </c>
      <c r="L49" s="71" t="s">
        <v>52</v>
      </c>
      <c r="M49" s="71" t="s">
        <v>52</v>
      </c>
    </row>
    <row r="50" spans="1:13">
      <c r="A50" s="96" t="s">
        <v>133</v>
      </c>
      <c r="B50" s="99" t="s">
        <v>132</v>
      </c>
      <c r="C50" s="93" t="s">
        <v>52</v>
      </c>
      <c r="D50" s="93" t="s">
        <v>52</v>
      </c>
      <c r="E50" s="73">
        <f t="shared" si="2"/>
        <v>0</v>
      </c>
      <c r="F50" s="73">
        <f>0+G50+H50+J50</f>
        <v>0</v>
      </c>
      <c r="G50" s="73">
        <f>0+G51</f>
        <v>0</v>
      </c>
      <c r="H50" s="73">
        <f>0+H51</f>
        <v>0</v>
      </c>
      <c r="I50" s="89" t="s">
        <v>52</v>
      </c>
      <c r="J50" s="73">
        <f>0+J51</f>
        <v>0</v>
      </c>
      <c r="K50" s="73">
        <f>0+K51</f>
        <v>0</v>
      </c>
      <c r="L50" s="89" t="s">
        <v>52</v>
      </c>
      <c r="M50" s="89" t="s">
        <v>52</v>
      </c>
    </row>
    <row r="51" spans="1:13" ht="45">
      <c r="A51" s="91" t="s">
        <v>131</v>
      </c>
      <c r="B51" s="99" t="s">
        <v>130</v>
      </c>
      <c r="C51" s="74">
        <v>510</v>
      </c>
      <c r="D51" s="74">
        <v>510</v>
      </c>
      <c r="E51" s="73">
        <f t="shared" si="2"/>
        <v>0</v>
      </c>
      <c r="F51" s="73">
        <f>0+G51+H51+J51</f>
        <v>0</v>
      </c>
      <c r="G51" s="72"/>
      <c r="H51" s="72"/>
      <c r="I51" s="71" t="s">
        <v>52</v>
      </c>
      <c r="J51" s="72"/>
      <c r="K51" s="72"/>
      <c r="L51" s="71" t="s">
        <v>52</v>
      </c>
      <c r="M51" s="71" t="s">
        <v>52</v>
      </c>
    </row>
    <row r="52" spans="1:13">
      <c r="A52" s="82" t="s">
        <v>129</v>
      </c>
      <c r="B52" s="101" t="s">
        <v>128</v>
      </c>
      <c r="C52" s="100" t="s">
        <v>52</v>
      </c>
      <c r="D52" s="100" t="s">
        <v>52</v>
      </c>
      <c r="E52" s="80">
        <f>0+ROUND(F52+L52+M52,2)</f>
        <v>37930151.670000002</v>
      </c>
      <c r="F52" s="80">
        <f>0+ROUND(G52+H52+I52+J52,2)</f>
        <v>37930151.670000002</v>
      </c>
      <c r="G52" s="80">
        <f>0+ROUND(G53+G75+G84+G95+G97+G105,2)</f>
        <v>18440151.670000002</v>
      </c>
      <c r="H52" s="80">
        <f>0+ROUND(H53+H75+H84+H105,2)</f>
        <v>0</v>
      </c>
      <c r="I52" s="80">
        <f>0+ROUND(I105,2)</f>
        <v>0</v>
      </c>
      <c r="J52" s="80">
        <f>0+ROUND(J53+J75+J84+J95+J97+J105,2)</f>
        <v>19490000</v>
      </c>
      <c r="K52" s="80">
        <f>0+ROUND(K53+K75+K105,2)</f>
        <v>0</v>
      </c>
      <c r="L52" s="80">
        <f>0+ROUND(L105,2)</f>
        <v>0</v>
      </c>
      <c r="M52" s="80">
        <f>0+ROUND(M53+M84+M95+M105,2)</f>
        <v>0</v>
      </c>
    </row>
    <row r="53" spans="1:13" ht="30">
      <c r="A53" s="84" t="s">
        <v>127</v>
      </c>
      <c r="B53" s="99" t="s">
        <v>126</v>
      </c>
      <c r="C53" s="74">
        <v>110</v>
      </c>
      <c r="D53" s="74" t="s">
        <v>52</v>
      </c>
      <c r="E53" s="73">
        <f>0+F53+M53</f>
        <v>23224438.460000001</v>
      </c>
      <c r="F53" s="73">
        <f t="shared" ref="F53:F58" si="4">0+G53+H53+J53</f>
        <v>23224438.460000001</v>
      </c>
      <c r="G53" s="73">
        <f>0+G54+G57+G63+G67</f>
        <v>15977005.779999999</v>
      </c>
      <c r="H53" s="73">
        <f>0+H54+H57+H63+H67</f>
        <v>0</v>
      </c>
      <c r="I53" s="89" t="s">
        <v>52</v>
      </c>
      <c r="J53" s="73">
        <f>0+J54+J57+J63+J67</f>
        <v>7247432.6799999997</v>
      </c>
      <c r="K53" s="73">
        <f>0+K54+K57+K63+K67</f>
        <v>0</v>
      </c>
      <c r="L53" s="89">
        <f>0+L63</f>
        <v>0</v>
      </c>
      <c r="M53" s="73">
        <f>0+M54+M57+M63+M67</f>
        <v>0</v>
      </c>
    </row>
    <row r="54" spans="1:13" ht="30">
      <c r="A54" s="91" t="s">
        <v>125</v>
      </c>
      <c r="B54" s="99" t="s">
        <v>124</v>
      </c>
      <c r="C54" s="74">
        <v>111</v>
      </c>
      <c r="D54" s="93" t="s">
        <v>52</v>
      </c>
      <c r="E54" s="73">
        <f>0+F54+M54</f>
        <v>17867462.34</v>
      </c>
      <c r="F54" s="73">
        <f t="shared" si="4"/>
        <v>17867462.34</v>
      </c>
      <c r="G54" s="73">
        <f>0+G55+G56</f>
        <v>12314456</v>
      </c>
      <c r="H54" s="73">
        <f>0+H55+H56</f>
        <v>0</v>
      </c>
      <c r="I54" s="89" t="s">
        <v>52</v>
      </c>
      <c r="J54" s="73">
        <f>0+J55+J56</f>
        <v>5553006.3399999999</v>
      </c>
      <c r="K54" s="73">
        <f>0+K55+K56</f>
        <v>0</v>
      </c>
      <c r="L54" s="89" t="s">
        <v>52</v>
      </c>
      <c r="M54" s="73">
        <f>0+M55</f>
        <v>0</v>
      </c>
    </row>
    <row r="55" spans="1:13" ht="30">
      <c r="A55" s="90" t="s">
        <v>123</v>
      </c>
      <c r="B55" s="99" t="s">
        <v>122</v>
      </c>
      <c r="C55" s="74">
        <v>111</v>
      </c>
      <c r="D55" s="74">
        <v>211</v>
      </c>
      <c r="E55" s="73">
        <f>0+F55+M55</f>
        <v>17767462.34</v>
      </c>
      <c r="F55" s="73">
        <f t="shared" si="4"/>
        <v>17767462.34</v>
      </c>
      <c r="G55" s="72">
        <v>12254456</v>
      </c>
      <c r="H55" s="72"/>
      <c r="I55" s="71" t="s">
        <v>52</v>
      </c>
      <c r="J55" s="72">
        <v>5513006.3399999999</v>
      </c>
      <c r="K55" s="72"/>
      <c r="L55" s="71" t="s">
        <v>52</v>
      </c>
      <c r="M55" s="72"/>
    </row>
    <row r="56" spans="1:13" ht="30">
      <c r="A56" s="90" t="s">
        <v>88</v>
      </c>
      <c r="B56" s="99" t="s">
        <v>122</v>
      </c>
      <c r="C56" s="74">
        <v>111</v>
      </c>
      <c r="D56" s="74">
        <v>266</v>
      </c>
      <c r="E56" s="73">
        <f>0+F56</f>
        <v>100000</v>
      </c>
      <c r="F56" s="73">
        <f t="shared" si="4"/>
        <v>100000</v>
      </c>
      <c r="G56" s="72">
        <v>60000</v>
      </c>
      <c r="H56" s="72"/>
      <c r="I56" s="71" t="s">
        <v>52</v>
      </c>
      <c r="J56" s="72">
        <v>40000</v>
      </c>
      <c r="K56" s="72"/>
      <c r="L56" s="71" t="s">
        <v>52</v>
      </c>
      <c r="M56" s="71" t="s">
        <v>52</v>
      </c>
    </row>
    <row r="57" spans="1:13" ht="30">
      <c r="A57" s="91" t="s">
        <v>121</v>
      </c>
      <c r="B57" s="99" t="s">
        <v>120</v>
      </c>
      <c r="C57" s="74">
        <v>112</v>
      </c>
      <c r="D57" s="93" t="s">
        <v>52</v>
      </c>
      <c r="E57" s="73">
        <f>0+F57+M57</f>
        <v>30600</v>
      </c>
      <c r="F57" s="73">
        <f t="shared" si="4"/>
        <v>30600</v>
      </c>
      <c r="G57" s="73">
        <f>0+G58+G59+G60+G61+G62</f>
        <v>600</v>
      </c>
      <c r="H57" s="73">
        <f>0+H58+H60+H61+H62</f>
        <v>0</v>
      </c>
      <c r="I57" s="89" t="s">
        <v>52</v>
      </c>
      <c r="J57" s="73">
        <f>0+J58+J59+J60+J61+J62</f>
        <v>30000</v>
      </c>
      <c r="K57" s="73">
        <f>0+K62</f>
        <v>0</v>
      </c>
      <c r="L57" s="89" t="s">
        <v>52</v>
      </c>
      <c r="M57" s="73">
        <f>0+M58</f>
        <v>0</v>
      </c>
    </row>
    <row r="58" spans="1:13">
      <c r="A58" s="90" t="s">
        <v>119</v>
      </c>
      <c r="B58" s="99">
        <v>2121</v>
      </c>
      <c r="C58" s="74">
        <v>112</v>
      </c>
      <c r="D58" s="93">
        <v>212</v>
      </c>
      <c r="E58" s="73">
        <f>0+F58+M58</f>
        <v>30600</v>
      </c>
      <c r="F58" s="73">
        <f t="shared" si="4"/>
        <v>30600</v>
      </c>
      <c r="G58" s="72">
        <v>600</v>
      </c>
      <c r="H58" s="72"/>
      <c r="I58" s="71" t="s">
        <v>52</v>
      </c>
      <c r="J58" s="72">
        <v>30000</v>
      </c>
      <c r="K58" s="71" t="s">
        <v>52</v>
      </c>
      <c r="L58" s="71" t="s">
        <v>52</v>
      </c>
      <c r="M58" s="72"/>
    </row>
    <row r="59" spans="1:13" ht="30">
      <c r="A59" s="90" t="s">
        <v>118</v>
      </c>
      <c r="B59" s="99">
        <v>2122</v>
      </c>
      <c r="C59" s="74">
        <v>112</v>
      </c>
      <c r="D59" s="93">
        <v>214</v>
      </c>
      <c r="E59" s="73">
        <f>0+F59</f>
        <v>0</v>
      </c>
      <c r="F59" s="73">
        <f>0+G59+J59</f>
        <v>0</v>
      </c>
      <c r="G59" s="72"/>
      <c r="H59" s="71" t="s">
        <v>52</v>
      </c>
      <c r="I59" s="71" t="s">
        <v>52</v>
      </c>
      <c r="J59" s="72"/>
      <c r="K59" s="71" t="s">
        <v>52</v>
      </c>
      <c r="L59" s="71" t="s">
        <v>52</v>
      </c>
      <c r="M59" s="71" t="s">
        <v>52</v>
      </c>
    </row>
    <row r="60" spans="1:13">
      <c r="A60" s="90" t="s">
        <v>83</v>
      </c>
      <c r="B60" s="99">
        <v>2123</v>
      </c>
      <c r="C60" s="74">
        <v>112</v>
      </c>
      <c r="D60" s="93">
        <v>222</v>
      </c>
      <c r="E60" s="73">
        <f>0+F60</f>
        <v>0</v>
      </c>
      <c r="F60" s="73">
        <f>0+G60+H60+J60</f>
        <v>0</v>
      </c>
      <c r="G60" s="72"/>
      <c r="H60" s="72"/>
      <c r="I60" s="71" t="s">
        <v>52</v>
      </c>
      <c r="J60" s="72"/>
      <c r="K60" s="71" t="s">
        <v>52</v>
      </c>
      <c r="L60" s="71" t="s">
        <v>52</v>
      </c>
      <c r="M60" s="71" t="s">
        <v>52</v>
      </c>
    </row>
    <row r="61" spans="1:13">
      <c r="A61" s="90" t="s">
        <v>79</v>
      </c>
      <c r="B61" s="99">
        <v>2124</v>
      </c>
      <c r="C61" s="74">
        <v>112</v>
      </c>
      <c r="D61" s="93">
        <v>226</v>
      </c>
      <c r="E61" s="73">
        <f>0+F61</f>
        <v>0</v>
      </c>
      <c r="F61" s="73">
        <f>0+G61+H61+J61</f>
        <v>0</v>
      </c>
      <c r="G61" s="72"/>
      <c r="H61" s="72"/>
      <c r="I61" s="71" t="s">
        <v>52</v>
      </c>
      <c r="J61" s="72"/>
      <c r="K61" s="71" t="s">
        <v>52</v>
      </c>
      <c r="L61" s="71" t="s">
        <v>52</v>
      </c>
      <c r="M61" s="71" t="s">
        <v>52</v>
      </c>
    </row>
    <row r="62" spans="1:13" ht="30">
      <c r="A62" s="90" t="s">
        <v>88</v>
      </c>
      <c r="B62" s="99">
        <v>2125</v>
      </c>
      <c r="C62" s="74">
        <v>112</v>
      </c>
      <c r="D62" s="93">
        <v>266</v>
      </c>
      <c r="E62" s="73">
        <f>0+F62</f>
        <v>0</v>
      </c>
      <c r="F62" s="73">
        <f>0+G62+H62+J62</f>
        <v>0</v>
      </c>
      <c r="G62" s="72"/>
      <c r="H62" s="72"/>
      <c r="I62" s="71" t="s">
        <v>52</v>
      </c>
      <c r="J62" s="72"/>
      <c r="K62" s="72"/>
      <c r="L62" s="71" t="s">
        <v>52</v>
      </c>
      <c r="M62" s="71" t="s">
        <v>52</v>
      </c>
    </row>
    <row r="63" spans="1:13" ht="30">
      <c r="A63" s="91" t="s">
        <v>117</v>
      </c>
      <c r="B63" s="76">
        <v>2130</v>
      </c>
      <c r="C63" s="74">
        <v>113</v>
      </c>
      <c r="D63" s="93" t="s">
        <v>52</v>
      </c>
      <c r="E63" s="73">
        <f>0+F63+L63+M63</f>
        <v>0</v>
      </c>
      <c r="F63" s="73">
        <f>0+G63+H63+J63</f>
        <v>0</v>
      </c>
      <c r="G63" s="73">
        <f>0+G64+G65</f>
        <v>0</v>
      </c>
      <c r="H63" s="73">
        <f>0+H65+H66</f>
        <v>0</v>
      </c>
      <c r="I63" s="89" t="s">
        <v>52</v>
      </c>
      <c r="J63" s="73">
        <f>0+J64+J65+J66</f>
        <v>0</v>
      </c>
      <c r="K63" s="73">
        <f>0+K64</f>
        <v>0</v>
      </c>
      <c r="L63" s="89">
        <f>0+L64</f>
        <v>0</v>
      </c>
      <c r="M63" s="73">
        <f>0+M64</f>
        <v>0</v>
      </c>
    </row>
    <row r="64" spans="1:13">
      <c r="A64" s="90" t="s">
        <v>83</v>
      </c>
      <c r="B64" s="76">
        <v>2131</v>
      </c>
      <c r="C64" s="74">
        <v>113</v>
      </c>
      <c r="D64" s="93">
        <v>222</v>
      </c>
      <c r="E64" s="73">
        <f>0+F64+L64+M64</f>
        <v>0</v>
      </c>
      <c r="F64" s="73">
        <f>0+G64+J64</f>
        <v>0</v>
      </c>
      <c r="G64" s="72"/>
      <c r="H64" s="71" t="s">
        <v>52</v>
      </c>
      <c r="I64" s="71" t="s">
        <v>52</v>
      </c>
      <c r="J64" s="72"/>
      <c r="K64" s="72"/>
      <c r="L64" s="97"/>
      <c r="M64" s="72"/>
    </row>
    <row r="65" spans="1:13">
      <c r="A65" s="90" t="s">
        <v>79</v>
      </c>
      <c r="B65" s="76">
        <v>2132</v>
      </c>
      <c r="C65" s="74">
        <v>113</v>
      </c>
      <c r="D65" s="93">
        <v>226</v>
      </c>
      <c r="E65" s="73">
        <f>0+F65</f>
        <v>0</v>
      </c>
      <c r="F65" s="73">
        <f>0+G65+H65+J65</f>
        <v>0</v>
      </c>
      <c r="G65" s="72"/>
      <c r="H65" s="72"/>
      <c r="I65" s="71" t="s">
        <v>52</v>
      </c>
      <c r="J65" s="72"/>
      <c r="K65" s="71" t="s">
        <v>52</v>
      </c>
      <c r="L65" s="71" t="s">
        <v>52</v>
      </c>
      <c r="M65" s="71" t="s">
        <v>52</v>
      </c>
    </row>
    <row r="66" spans="1:13" ht="45">
      <c r="A66" s="90" t="s">
        <v>116</v>
      </c>
      <c r="B66" s="76">
        <v>2133</v>
      </c>
      <c r="C66" s="74">
        <v>113</v>
      </c>
      <c r="D66" s="93">
        <v>296</v>
      </c>
      <c r="E66" s="73">
        <f>0+F66</f>
        <v>0</v>
      </c>
      <c r="F66" s="73">
        <f>0+H66+J66</f>
        <v>0</v>
      </c>
      <c r="G66" s="71" t="s">
        <v>52</v>
      </c>
      <c r="H66" s="72"/>
      <c r="I66" s="71" t="s">
        <v>52</v>
      </c>
      <c r="J66" s="72"/>
      <c r="K66" s="71" t="s">
        <v>52</v>
      </c>
      <c r="L66" s="71" t="s">
        <v>52</v>
      </c>
      <c r="M66" s="71" t="s">
        <v>52</v>
      </c>
    </row>
    <row r="67" spans="1:13" ht="45">
      <c r="A67" s="91" t="s">
        <v>89</v>
      </c>
      <c r="B67" s="76">
        <v>2140</v>
      </c>
      <c r="C67" s="74">
        <v>119</v>
      </c>
      <c r="D67" s="93" t="s">
        <v>52</v>
      </c>
      <c r="E67" s="73">
        <f>0+F67+M67</f>
        <v>5326376.12</v>
      </c>
      <c r="F67" s="73">
        <f>0+G67+H67+J67</f>
        <v>5326376.12</v>
      </c>
      <c r="G67" s="73">
        <f>0+G68+G69</f>
        <v>3661949.78</v>
      </c>
      <c r="H67" s="73">
        <f>0+H68+H69</f>
        <v>0</v>
      </c>
      <c r="I67" s="89" t="s">
        <v>52</v>
      </c>
      <c r="J67" s="73">
        <f>0+J68+J69</f>
        <v>1664426.34</v>
      </c>
      <c r="K67" s="73">
        <f>0+K68+K69</f>
        <v>0</v>
      </c>
      <c r="L67" s="89" t="s">
        <v>52</v>
      </c>
      <c r="M67" s="73">
        <f>0+M68</f>
        <v>0</v>
      </c>
    </row>
    <row r="68" spans="1:13" ht="30">
      <c r="A68" s="90" t="s">
        <v>115</v>
      </c>
      <c r="B68" s="76">
        <v>2141</v>
      </c>
      <c r="C68" s="74">
        <v>119</v>
      </c>
      <c r="D68" s="74">
        <v>213</v>
      </c>
      <c r="E68" s="73">
        <f>0+F68+M68</f>
        <v>5326376.12</v>
      </c>
      <c r="F68" s="73">
        <f>0+G68+H68+J68</f>
        <v>5326376.12</v>
      </c>
      <c r="G68" s="72">
        <v>3661949.78</v>
      </c>
      <c r="H68" s="72"/>
      <c r="I68" s="71" t="s">
        <v>52</v>
      </c>
      <c r="J68" s="72">
        <v>1664426.34</v>
      </c>
      <c r="K68" s="72"/>
      <c r="L68" s="71" t="s">
        <v>52</v>
      </c>
      <c r="M68" s="97"/>
    </row>
    <row r="69" spans="1:13">
      <c r="A69" s="90" t="s">
        <v>114</v>
      </c>
      <c r="B69" s="76">
        <v>2142</v>
      </c>
      <c r="C69" s="74">
        <v>119</v>
      </c>
      <c r="D69" s="93" t="s">
        <v>52</v>
      </c>
      <c r="E69" s="73">
        <f t="shared" ref="E69:E83" si="5">0+F69</f>
        <v>0</v>
      </c>
      <c r="F69" s="73">
        <f>0+G69+H69+J69</f>
        <v>0</v>
      </c>
      <c r="G69" s="98">
        <f>0+G70+G71+G72</f>
        <v>0</v>
      </c>
      <c r="H69" s="98">
        <f>0+H71</f>
        <v>0</v>
      </c>
      <c r="I69" s="89" t="s">
        <v>52</v>
      </c>
      <c r="J69" s="98">
        <f>0+J70+J71+J72</f>
        <v>0</v>
      </c>
      <c r="K69" s="98">
        <f>0+K70+K71</f>
        <v>0</v>
      </c>
      <c r="L69" s="89" t="s">
        <v>52</v>
      </c>
      <c r="M69" s="89" t="s">
        <v>52</v>
      </c>
    </row>
    <row r="70" spans="1:13">
      <c r="A70" s="95" t="s">
        <v>79</v>
      </c>
      <c r="B70" s="76">
        <v>21421</v>
      </c>
      <c r="C70" s="74">
        <v>119</v>
      </c>
      <c r="D70" s="74">
        <v>226</v>
      </c>
      <c r="E70" s="73">
        <f t="shared" si="5"/>
        <v>0</v>
      </c>
      <c r="F70" s="73">
        <f>0+G70+J70</f>
        <v>0</v>
      </c>
      <c r="G70" s="72"/>
      <c r="H70" s="71" t="s">
        <v>52</v>
      </c>
      <c r="I70" s="71" t="s">
        <v>52</v>
      </c>
      <c r="J70" s="72"/>
      <c r="K70" s="72"/>
      <c r="L70" s="71" t="s">
        <v>52</v>
      </c>
      <c r="M70" s="71" t="s">
        <v>52</v>
      </c>
    </row>
    <row r="71" spans="1:13" ht="30">
      <c r="A71" s="95" t="s">
        <v>88</v>
      </c>
      <c r="B71" s="76">
        <v>21422</v>
      </c>
      <c r="C71" s="74">
        <v>119</v>
      </c>
      <c r="D71" s="74">
        <v>266</v>
      </c>
      <c r="E71" s="73">
        <f t="shared" si="5"/>
        <v>0</v>
      </c>
      <c r="F71" s="73">
        <f>0+G71+H71+J71</f>
        <v>0</v>
      </c>
      <c r="G71" s="72"/>
      <c r="H71" s="72"/>
      <c r="I71" s="71" t="s">
        <v>52</v>
      </c>
      <c r="J71" s="72"/>
      <c r="K71" s="72"/>
      <c r="L71" s="71" t="s">
        <v>52</v>
      </c>
      <c r="M71" s="71" t="s">
        <v>52</v>
      </c>
    </row>
    <row r="72" spans="1:13">
      <c r="A72" s="95" t="s">
        <v>75</v>
      </c>
      <c r="B72" s="76">
        <v>21423</v>
      </c>
      <c r="C72" s="74">
        <v>119</v>
      </c>
      <c r="D72" s="74">
        <v>340</v>
      </c>
      <c r="E72" s="73">
        <f t="shared" si="5"/>
        <v>0</v>
      </c>
      <c r="F72" s="73">
        <f>0+G72+J72</f>
        <v>0</v>
      </c>
      <c r="G72" s="73">
        <f>0+G73</f>
        <v>0</v>
      </c>
      <c r="H72" s="89" t="s">
        <v>52</v>
      </c>
      <c r="I72" s="89" t="s">
        <v>52</v>
      </c>
      <c r="J72" s="73">
        <f>0+J73+J74</f>
        <v>0</v>
      </c>
      <c r="K72" s="89" t="s">
        <v>52</v>
      </c>
      <c r="L72" s="89" t="s">
        <v>52</v>
      </c>
      <c r="M72" s="89" t="s">
        <v>52</v>
      </c>
    </row>
    <row r="73" spans="1:13" ht="30">
      <c r="A73" s="92" t="s">
        <v>74</v>
      </c>
      <c r="B73" s="76">
        <v>214231</v>
      </c>
      <c r="C73" s="74">
        <v>119</v>
      </c>
      <c r="D73" s="74">
        <v>341</v>
      </c>
      <c r="E73" s="73">
        <f t="shared" si="5"/>
        <v>0</v>
      </c>
      <c r="F73" s="73">
        <f>0+G73+J73</f>
        <v>0</v>
      </c>
      <c r="G73" s="72"/>
      <c r="H73" s="71" t="s">
        <v>52</v>
      </c>
      <c r="I73" s="71" t="s">
        <v>52</v>
      </c>
      <c r="J73" s="72"/>
      <c r="K73" s="71" t="s">
        <v>52</v>
      </c>
      <c r="L73" s="71" t="s">
        <v>52</v>
      </c>
      <c r="M73" s="71" t="s">
        <v>52</v>
      </c>
    </row>
    <row r="74" spans="1:13">
      <c r="A74" s="92" t="s">
        <v>70</v>
      </c>
      <c r="B74" s="76">
        <v>214232</v>
      </c>
      <c r="C74" s="74">
        <v>119</v>
      </c>
      <c r="D74" s="74">
        <v>345</v>
      </c>
      <c r="E74" s="73">
        <f t="shared" si="5"/>
        <v>0</v>
      </c>
      <c r="F74" s="73">
        <f>0+J74</f>
        <v>0</v>
      </c>
      <c r="G74" s="71" t="s">
        <v>52</v>
      </c>
      <c r="H74" s="71" t="s">
        <v>52</v>
      </c>
      <c r="I74" s="71" t="s">
        <v>52</v>
      </c>
      <c r="J74" s="72"/>
      <c r="K74" s="71" t="s">
        <v>52</v>
      </c>
      <c r="L74" s="71" t="s">
        <v>52</v>
      </c>
      <c r="M74" s="71" t="s">
        <v>52</v>
      </c>
    </row>
    <row r="75" spans="1:13">
      <c r="A75" s="96" t="s">
        <v>113</v>
      </c>
      <c r="B75" s="76">
        <v>2200</v>
      </c>
      <c r="C75" s="74">
        <v>300</v>
      </c>
      <c r="D75" s="74" t="s">
        <v>52</v>
      </c>
      <c r="E75" s="73">
        <f t="shared" si="5"/>
        <v>0</v>
      </c>
      <c r="F75" s="73">
        <f>0+G75+H75+J75</f>
        <v>0</v>
      </c>
      <c r="G75" s="73">
        <f>0+G76</f>
        <v>0</v>
      </c>
      <c r="H75" s="73">
        <f>0+H76+H81</f>
        <v>0</v>
      </c>
      <c r="I75" s="89" t="s">
        <v>52</v>
      </c>
      <c r="J75" s="73">
        <f>0+J76+J81+J82+J83</f>
        <v>0</v>
      </c>
      <c r="K75" s="73">
        <f>0+K76</f>
        <v>0</v>
      </c>
      <c r="L75" s="89" t="s">
        <v>52</v>
      </c>
      <c r="M75" s="89" t="s">
        <v>52</v>
      </c>
    </row>
    <row r="76" spans="1:13" ht="45">
      <c r="A76" s="91" t="s">
        <v>112</v>
      </c>
      <c r="B76" s="76">
        <v>2210</v>
      </c>
      <c r="C76" s="74">
        <v>320</v>
      </c>
      <c r="D76" s="74" t="s">
        <v>52</v>
      </c>
      <c r="E76" s="73">
        <f t="shared" si="5"/>
        <v>0</v>
      </c>
      <c r="F76" s="73">
        <f>0+G76+H76+J76</f>
        <v>0</v>
      </c>
      <c r="G76" s="73">
        <f>0+G77</f>
        <v>0</v>
      </c>
      <c r="H76" s="73">
        <f>0+H77</f>
        <v>0</v>
      </c>
      <c r="I76" s="89" t="s">
        <v>52</v>
      </c>
      <c r="J76" s="73">
        <f>0+J77</f>
        <v>0</v>
      </c>
      <c r="K76" s="73">
        <f>0+K77</f>
        <v>0</v>
      </c>
      <c r="L76" s="89" t="s">
        <v>52</v>
      </c>
      <c r="M76" s="89" t="s">
        <v>52</v>
      </c>
    </row>
    <row r="77" spans="1:13" s="64" customFormat="1" ht="60">
      <c r="A77" s="90" t="s">
        <v>111</v>
      </c>
      <c r="B77" s="76">
        <v>2211</v>
      </c>
      <c r="C77" s="74">
        <v>321</v>
      </c>
      <c r="D77" s="74" t="s">
        <v>52</v>
      </c>
      <c r="E77" s="73">
        <f t="shared" si="5"/>
        <v>0</v>
      </c>
      <c r="F77" s="73">
        <f>0+G77+H77+J77</f>
        <v>0</v>
      </c>
      <c r="G77" s="73">
        <f>0+G78+G80</f>
        <v>0</v>
      </c>
      <c r="H77" s="73">
        <f>0+H78</f>
        <v>0</v>
      </c>
      <c r="I77" s="89" t="s">
        <v>52</v>
      </c>
      <c r="J77" s="73">
        <f>0+J78+J79+J80</f>
        <v>0</v>
      </c>
      <c r="K77" s="73">
        <f>0+K78+K80</f>
        <v>0</v>
      </c>
      <c r="L77" s="89" t="s">
        <v>52</v>
      </c>
      <c r="M77" s="89" t="s">
        <v>52</v>
      </c>
    </row>
    <row r="78" spans="1:13" s="64" customFormat="1" ht="30">
      <c r="A78" s="95" t="s">
        <v>110</v>
      </c>
      <c r="B78" s="76">
        <v>22113</v>
      </c>
      <c r="C78" s="74">
        <v>321</v>
      </c>
      <c r="D78" s="74">
        <v>264</v>
      </c>
      <c r="E78" s="73">
        <f t="shared" si="5"/>
        <v>0</v>
      </c>
      <c r="F78" s="73">
        <f>0+G78+H78+J78</f>
        <v>0</v>
      </c>
      <c r="G78" s="72"/>
      <c r="H78" s="72"/>
      <c r="I78" s="71" t="s">
        <v>52</v>
      </c>
      <c r="J78" s="72"/>
      <c r="K78" s="72"/>
      <c r="L78" s="71" t="s">
        <v>52</v>
      </c>
      <c r="M78" s="71" t="s">
        <v>52</v>
      </c>
    </row>
    <row r="79" spans="1:13" s="64" customFormat="1" ht="45">
      <c r="A79" s="95" t="s">
        <v>109</v>
      </c>
      <c r="B79" s="76">
        <v>22114</v>
      </c>
      <c r="C79" s="74">
        <v>321</v>
      </c>
      <c r="D79" s="74">
        <v>265</v>
      </c>
      <c r="E79" s="73">
        <f t="shared" si="5"/>
        <v>0</v>
      </c>
      <c r="F79" s="73">
        <f>0+J79</f>
        <v>0</v>
      </c>
      <c r="G79" s="71" t="s">
        <v>52</v>
      </c>
      <c r="H79" s="71" t="s">
        <v>52</v>
      </c>
      <c r="I79" s="71" t="s">
        <v>52</v>
      </c>
      <c r="J79" s="72"/>
      <c r="K79" s="71" t="s">
        <v>52</v>
      </c>
      <c r="L79" s="71" t="s">
        <v>52</v>
      </c>
      <c r="M79" s="71" t="s">
        <v>52</v>
      </c>
    </row>
    <row r="80" spans="1:13" s="64" customFormat="1" ht="30">
      <c r="A80" s="95" t="s">
        <v>88</v>
      </c>
      <c r="B80" s="76">
        <v>22115</v>
      </c>
      <c r="C80" s="74">
        <v>321</v>
      </c>
      <c r="D80" s="74">
        <v>266</v>
      </c>
      <c r="E80" s="73">
        <f t="shared" si="5"/>
        <v>0</v>
      </c>
      <c r="F80" s="73">
        <f>0+G80+J80</f>
        <v>0</v>
      </c>
      <c r="G80" s="72"/>
      <c r="H80" s="71" t="s">
        <v>52</v>
      </c>
      <c r="I80" s="71" t="s">
        <v>52</v>
      </c>
      <c r="J80" s="72"/>
      <c r="K80" s="72"/>
      <c r="L80" s="71" t="s">
        <v>52</v>
      </c>
      <c r="M80" s="71" t="s">
        <v>52</v>
      </c>
    </row>
    <row r="81" spans="1:13" s="64" customFormat="1" ht="45">
      <c r="A81" s="91" t="s">
        <v>108</v>
      </c>
      <c r="B81" s="76">
        <v>2220</v>
      </c>
      <c r="C81" s="74">
        <v>340</v>
      </c>
      <c r="D81" s="74">
        <v>296</v>
      </c>
      <c r="E81" s="73">
        <f t="shared" si="5"/>
        <v>0</v>
      </c>
      <c r="F81" s="73">
        <f>0+H81+J81</f>
        <v>0</v>
      </c>
      <c r="G81" s="71" t="s">
        <v>52</v>
      </c>
      <c r="H81" s="72"/>
      <c r="I81" s="71" t="s">
        <v>52</v>
      </c>
      <c r="J81" s="72"/>
      <c r="K81" s="71" t="s">
        <v>52</v>
      </c>
      <c r="L81" s="71" t="s">
        <v>52</v>
      </c>
      <c r="M81" s="71" t="s">
        <v>52</v>
      </c>
    </row>
    <row r="82" spans="1:13" s="64" customFormat="1" ht="75">
      <c r="A82" s="91" t="s">
        <v>107</v>
      </c>
      <c r="B82" s="76">
        <v>2230</v>
      </c>
      <c r="C82" s="74">
        <v>350</v>
      </c>
      <c r="D82" s="74">
        <v>296</v>
      </c>
      <c r="E82" s="73">
        <f t="shared" si="5"/>
        <v>0</v>
      </c>
      <c r="F82" s="73">
        <f>0+J82</f>
        <v>0</v>
      </c>
      <c r="G82" s="71" t="s">
        <v>52</v>
      </c>
      <c r="H82" s="71" t="s">
        <v>52</v>
      </c>
      <c r="I82" s="71" t="s">
        <v>52</v>
      </c>
      <c r="J82" s="72"/>
      <c r="K82" s="71" t="s">
        <v>52</v>
      </c>
      <c r="L82" s="71" t="s">
        <v>52</v>
      </c>
      <c r="M82" s="71" t="s">
        <v>52</v>
      </c>
    </row>
    <row r="83" spans="1:13" s="64" customFormat="1" ht="30">
      <c r="A83" s="91" t="s">
        <v>106</v>
      </c>
      <c r="B83" s="76">
        <v>2240</v>
      </c>
      <c r="C83" s="74">
        <v>360</v>
      </c>
      <c r="D83" s="74">
        <v>296</v>
      </c>
      <c r="E83" s="73">
        <f t="shared" si="5"/>
        <v>0</v>
      </c>
      <c r="F83" s="73">
        <f>0+J83</f>
        <v>0</v>
      </c>
      <c r="G83" s="71" t="s">
        <v>52</v>
      </c>
      <c r="H83" s="71" t="s">
        <v>52</v>
      </c>
      <c r="I83" s="71" t="s">
        <v>52</v>
      </c>
      <c r="J83" s="72"/>
      <c r="K83" s="71" t="s">
        <v>52</v>
      </c>
      <c r="L83" s="71" t="s">
        <v>52</v>
      </c>
      <c r="M83" s="71" t="s">
        <v>52</v>
      </c>
    </row>
    <row r="84" spans="1:13">
      <c r="A84" s="96" t="s">
        <v>105</v>
      </c>
      <c r="B84" s="76">
        <v>2300</v>
      </c>
      <c r="C84" s="74">
        <v>850</v>
      </c>
      <c r="D84" s="93" t="s">
        <v>52</v>
      </c>
      <c r="E84" s="73">
        <f>0+F84+M84</f>
        <v>0</v>
      </c>
      <c r="F84" s="73">
        <f>0+G84+H84+J84</f>
        <v>0</v>
      </c>
      <c r="G84" s="73">
        <f>0+G85+G86+G87</f>
        <v>0</v>
      </c>
      <c r="H84" s="73">
        <f>0+H85+H87</f>
        <v>0</v>
      </c>
      <c r="I84" s="89" t="s">
        <v>52</v>
      </c>
      <c r="J84" s="73">
        <f>0+J85+J86+J87</f>
        <v>0</v>
      </c>
      <c r="K84" s="89" t="s">
        <v>52</v>
      </c>
      <c r="L84" s="89" t="s">
        <v>52</v>
      </c>
      <c r="M84" s="73">
        <f>0+M87</f>
        <v>0</v>
      </c>
    </row>
    <row r="85" spans="1:13" ht="30">
      <c r="A85" s="91" t="s">
        <v>104</v>
      </c>
      <c r="B85" s="76">
        <v>2310</v>
      </c>
      <c r="C85" s="74">
        <v>851</v>
      </c>
      <c r="D85" s="74">
        <v>291</v>
      </c>
      <c r="E85" s="73">
        <f>0+F85</f>
        <v>0</v>
      </c>
      <c r="F85" s="73">
        <f>0+G85+H85+J85</f>
        <v>0</v>
      </c>
      <c r="G85" s="72"/>
      <c r="H85" s="72"/>
      <c r="I85" s="71" t="s">
        <v>52</v>
      </c>
      <c r="J85" s="72"/>
      <c r="K85" s="71" t="s">
        <v>52</v>
      </c>
      <c r="L85" s="71" t="s">
        <v>52</v>
      </c>
      <c r="M85" s="71" t="s">
        <v>52</v>
      </c>
    </row>
    <row r="86" spans="1:13" ht="45">
      <c r="A86" s="91" t="s">
        <v>103</v>
      </c>
      <c r="B86" s="76">
        <v>2320</v>
      </c>
      <c r="C86" s="74">
        <v>852</v>
      </c>
      <c r="D86" s="74">
        <v>291</v>
      </c>
      <c r="E86" s="73">
        <f>0+F86</f>
        <v>0</v>
      </c>
      <c r="F86" s="73">
        <f>0+G86+J86</f>
        <v>0</v>
      </c>
      <c r="G86" s="72"/>
      <c r="H86" s="71" t="s">
        <v>52</v>
      </c>
      <c r="I86" s="71" t="s">
        <v>52</v>
      </c>
      <c r="J86" s="72"/>
      <c r="K86" s="71" t="s">
        <v>52</v>
      </c>
      <c r="L86" s="71" t="s">
        <v>52</v>
      </c>
      <c r="M86" s="71" t="s">
        <v>52</v>
      </c>
    </row>
    <row r="87" spans="1:13" ht="30">
      <c r="A87" s="91" t="s">
        <v>102</v>
      </c>
      <c r="B87" s="76">
        <v>2330</v>
      </c>
      <c r="C87" s="74">
        <v>853</v>
      </c>
      <c r="D87" s="93" t="s">
        <v>52</v>
      </c>
      <c r="E87" s="73">
        <f>0+F87+M87</f>
        <v>0</v>
      </c>
      <c r="F87" s="73">
        <f>0+G87+H87+J87</f>
        <v>0</v>
      </c>
      <c r="G87" s="73">
        <f>0+G88+G89+G90+G91+G92+G93</f>
        <v>0</v>
      </c>
      <c r="H87" s="73">
        <f>0+H88+H89+H90+H93</f>
        <v>0</v>
      </c>
      <c r="I87" s="89" t="s">
        <v>52</v>
      </c>
      <c r="J87" s="73">
        <f>0+J88+J89+J90+J91+J92+J93+J94</f>
        <v>0</v>
      </c>
      <c r="K87" s="89" t="s">
        <v>52</v>
      </c>
      <c r="L87" s="89" t="s">
        <v>52</v>
      </c>
      <c r="M87" s="73">
        <f>0+M89</f>
        <v>0</v>
      </c>
    </row>
    <row r="88" spans="1:13">
      <c r="A88" s="90" t="s">
        <v>96</v>
      </c>
      <c r="B88" s="76">
        <v>23301</v>
      </c>
      <c r="C88" s="74">
        <v>853</v>
      </c>
      <c r="D88" s="93">
        <v>291</v>
      </c>
      <c r="E88" s="73">
        <f>0+F88</f>
        <v>0</v>
      </c>
      <c r="F88" s="73">
        <f>0+G88+H88+J88</f>
        <v>0</v>
      </c>
      <c r="G88" s="72"/>
      <c r="H88" s="72"/>
      <c r="I88" s="71" t="s">
        <v>52</v>
      </c>
      <c r="J88" s="72"/>
      <c r="K88" s="71" t="s">
        <v>52</v>
      </c>
      <c r="L88" s="71" t="s">
        <v>52</v>
      </c>
      <c r="M88" s="71" t="s">
        <v>52</v>
      </c>
    </row>
    <row r="89" spans="1:13" ht="30">
      <c r="A89" s="90" t="s">
        <v>95</v>
      </c>
      <c r="B89" s="76">
        <v>23302</v>
      </c>
      <c r="C89" s="74">
        <v>853</v>
      </c>
      <c r="D89" s="74">
        <v>292</v>
      </c>
      <c r="E89" s="73">
        <f>0+F89+M89</f>
        <v>0</v>
      </c>
      <c r="F89" s="73">
        <f>0+G89+H89+J89</f>
        <v>0</v>
      </c>
      <c r="G89" s="72"/>
      <c r="H89" s="72"/>
      <c r="I89" s="71" t="s">
        <v>52</v>
      </c>
      <c r="J89" s="72"/>
      <c r="K89" s="71" t="s">
        <v>52</v>
      </c>
      <c r="L89" s="71" t="s">
        <v>52</v>
      </c>
      <c r="M89" s="97"/>
    </row>
    <row r="90" spans="1:13" ht="30">
      <c r="A90" s="90" t="s">
        <v>94</v>
      </c>
      <c r="B90" s="76">
        <v>23303</v>
      </c>
      <c r="C90" s="74">
        <v>853</v>
      </c>
      <c r="D90" s="74">
        <v>293</v>
      </c>
      <c r="E90" s="73">
        <f>0+F90</f>
        <v>0</v>
      </c>
      <c r="F90" s="73">
        <f>0+G90+H90+J90</f>
        <v>0</v>
      </c>
      <c r="G90" s="72"/>
      <c r="H90" s="72"/>
      <c r="I90" s="71" t="s">
        <v>52</v>
      </c>
      <c r="J90" s="72"/>
      <c r="K90" s="71" t="s">
        <v>52</v>
      </c>
      <c r="L90" s="71" t="s">
        <v>52</v>
      </c>
      <c r="M90" s="71" t="s">
        <v>52</v>
      </c>
    </row>
    <row r="91" spans="1:13">
      <c r="A91" s="90" t="s">
        <v>93</v>
      </c>
      <c r="B91" s="76">
        <v>23304</v>
      </c>
      <c r="C91" s="74">
        <v>853</v>
      </c>
      <c r="D91" s="93">
        <v>295</v>
      </c>
      <c r="E91" s="73">
        <f>0+F91</f>
        <v>0</v>
      </c>
      <c r="F91" s="73">
        <f>0+G91+J91</f>
        <v>0</v>
      </c>
      <c r="G91" s="72"/>
      <c r="H91" s="71" t="s">
        <v>52</v>
      </c>
      <c r="I91" s="71" t="s">
        <v>52</v>
      </c>
      <c r="J91" s="72"/>
      <c r="K91" s="71" t="s">
        <v>52</v>
      </c>
      <c r="L91" s="71" t="s">
        <v>52</v>
      </c>
      <c r="M91" s="71" t="s">
        <v>52</v>
      </c>
    </row>
    <row r="92" spans="1:13">
      <c r="A92" s="90" t="s">
        <v>92</v>
      </c>
      <c r="B92" s="76">
        <v>23305</v>
      </c>
      <c r="C92" s="74">
        <v>853</v>
      </c>
      <c r="D92" s="93">
        <v>296</v>
      </c>
      <c r="E92" s="73">
        <f>0+F92</f>
        <v>0</v>
      </c>
      <c r="F92" s="73">
        <f>0+G92+J92</f>
        <v>0</v>
      </c>
      <c r="G92" s="72"/>
      <c r="H92" s="71" t="s">
        <v>52</v>
      </c>
      <c r="I92" s="71" t="s">
        <v>52</v>
      </c>
      <c r="J92" s="72"/>
      <c r="K92" s="71" t="s">
        <v>52</v>
      </c>
      <c r="L92" s="71" t="s">
        <v>52</v>
      </c>
      <c r="M92" s="71" t="s">
        <v>52</v>
      </c>
    </row>
    <row r="93" spans="1:13">
      <c r="A93" s="90" t="s">
        <v>91</v>
      </c>
      <c r="B93" s="76">
        <v>23306</v>
      </c>
      <c r="C93" s="74">
        <v>853</v>
      </c>
      <c r="D93" s="93">
        <v>297</v>
      </c>
      <c r="E93" s="73">
        <f>0+F93</f>
        <v>0</v>
      </c>
      <c r="F93" s="73">
        <f>0+G93+H93+J93</f>
        <v>0</v>
      </c>
      <c r="G93" s="72"/>
      <c r="H93" s="72"/>
      <c r="I93" s="71" t="s">
        <v>52</v>
      </c>
      <c r="J93" s="72"/>
      <c r="K93" s="71" t="s">
        <v>52</v>
      </c>
      <c r="L93" s="71" t="s">
        <v>52</v>
      </c>
      <c r="M93" s="71" t="s">
        <v>52</v>
      </c>
    </row>
    <row r="94" spans="1:13">
      <c r="A94" s="90" t="s">
        <v>101</v>
      </c>
      <c r="B94" s="76">
        <v>23307</v>
      </c>
      <c r="C94" s="74">
        <v>853</v>
      </c>
      <c r="D94" s="93">
        <v>299</v>
      </c>
      <c r="E94" s="73">
        <f>0+F94</f>
        <v>0</v>
      </c>
      <c r="F94" s="73">
        <f>0+J94</f>
        <v>0</v>
      </c>
      <c r="G94" s="71" t="s">
        <v>52</v>
      </c>
      <c r="H94" s="71" t="s">
        <v>52</v>
      </c>
      <c r="I94" s="71" t="s">
        <v>52</v>
      </c>
      <c r="J94" s="72"/>
      <c r="K94" s="71" t="s">
        <v>52</v>
      </c>
      <c r="L94" s="71" t="s">
        <v>52</v>
      </c>
      <c r="M94" s="71" t="s">
        <v>52</v>
      </c>
    </row>
    <row r="95" spans="1:13" ht="30">
      <c r="A95" s="96" t="s">
        <v>100</v>
      </c>
      <c r="B95" s="76">
        <v>2400</v>
      </c>
      <c r="C95" s="74" t="s">
        <v>52</v>
      </c>
      <c r="D95" s="74" t="s">
        <v>52</v>
      </c>
      <c r="E95" s="73">
        <f>0+F95+M95</f>
        <v>0</v>
      </c>
      <c r="F95" s="73">
        <f>0+G95+J95</f>
        <v>0</v>
      </c>
      <c r="G95" s="73">
        <f>0+G96</f>
        <v>0</v>
      </c>
      <c r="H95" s="89" t="s">
        <v>52</v>
      </c>
      <c r="I95" s="89" t="s">
        <v>52</v>
      </c>
      <c r="J95" s="73">
        <f>0+J96</f>
        <v>0</v>
      </c>
      <c r="K95" s="89" t="s">
        <v>52</v>
      </c>
      <c r="L95" s="89" t="s">
        <v>52</v>
      </c>
      <c r="M95" s="73">
        <f>0+M96</f>
        <v>0</v>
      </c>
    </row>
    <row r="96" spans="1:13">
      <c r="A96" s="91" t="s">
        <v>99</v>
      </c>
      <c r="B96" s="76">
        <v>2420</v>
      </c>
      <c r="C96" s="74">
        <v>862</v>
      </c>
      <c r="D96" s="74">
        <v>253</v>
      </c>
      <c r="E96" s="73">
        <f>0+F96+M96</f>
        <v>0</v>
      </c>
      <c r="F96" s="73">
        <f>0+G96+J96</f>
        <v>0</v>
      </c>
      <c r="G96" s="72"/>
      <c r="H96" s="71" t="s">
        <v>52</v>
      </c>
      <c r="I96" s="71" t="s">
        <v>52</v>
      </c>
      <c r="J96" s="72"/>
      <c r="K96" s="71" t="s">
        <v>52</v>
      </c>
      <c r="L96" s="71" t="s">
        <v>52</v>
      </c>
      <c r="M96" s="72"/>
    </row>
    <row r="97" spans="1:13" ht="30">
      <c r="A97" s="96" t="s">
        <v>98</v>
      </c>
      <c r="B97" s="76">
        <v>2500</v>
      </c>
      <c r="C97" s="74" t="s">
        <v>52</v>
      </c>
      <c r="D97" s="74" t="s">
        <v>52</v>
      </c>
      <c r="E97" s="73">
        <f t="shared" ref="E97:E104" si="6">0+F97</f>
        <v>0</v>
      </c>
      <c r="F97" s="73">
        <f>0+G97+J97</f>
        <v>0</v>
      </c>
      <c r="G97" s="73">
        <f>0+G98</f>
        <v>0</v>
      </c>
      <c r="H97" s="89" t="s">
        <v>52</v>
      </c>
      <c r="I97" s="89" t="s">
        <v>52</v>
      </c>
      <c r="J97" s="73">
        <f>0+J98</f>
        <v>0</v>
      </c>
      <c r="K97" s="89" t="s">
        <v>52</v>
      </c>
      <c r="L97" s="89" t="s">
        <v>52</v>
      </c>
      <c r="M97" s="89" t="s">
        <v>52</v>
      </c>
    </row>
    <row r="98" spans="1:13" ht="45">
      <c r="A98" s="91" t="s">
        <v>97</v>
      </c>
      <c r="B98" s="76">
        <v>2520</v>
      </c>
      <c r="C98" s="74">
        <v>831</v>
      </c>
      <c r="D98" s="93" t="s">
        <v>52</v>
      </c>
      <c r="E98" s="73">
        <f t="shared" si="6"/>
        <v>0</v>
      </c>
      <c r="F98" s="73">
        <f>0+G98+J98</f>
        <v>0</v>
      </c>
      <c r="G98" s="73">
        <f>0+G104</f>
        <v>0</v>
      </c>
      <c r="H98" s="89" t="s">
        <v>52</v>
      </c>
      <c r="I98" s="89" t="s">
        <v>52</v>
      </c>
      <c r="J98" s="73">
        <f>0+J99+J100+J101+J102+J103+J104</f>
        <v>0</v>
      </c>
      <c r="K98" s="89" t="s">
        <v>52</v>
      </c>
      <c r="L98" s="89" t="s">
        <v>52</v>
      </c>
      <c r="M98" s="89" t="s">
        <v>52</v>
      </c>
    </row>
    <row r="99" spans="1:13">
      <c r="A99" s="90" t="s">
        <v>96</v>
      </c>
      <c r="B99" s="76">
        <v>2521</v>
      </c>
      <c r="C99" s="74">
        <v>831</v>
      </c>
      <c r="D99" s="93">
        <v>291</v>
      </c>
      <c r="E99" s="73">
        <f t="shared" si="6"/>
        <v>0</v>
      </c>
      <c r="F99" s="73">
        <f>0+J99</f>
        <v>0</v>
      </c>
      <c r="G99" s="71" t="s">
        <v>52</v>
      </c>
      <c r="H99" s="71" t="s">
        <v>52</v>
      </c>
      <c r="I99" s="71" t="s">
        <v>52</v>
      </c>
      <c r="J99" s="72"/>
      <c r="K99" s="71" t="s">
        <v>52</v>
      </c>
      <c r="L99" s="71" t="s">
        <v>52</v>
      </c>
      <c r="M99" s="71" t="s">
        <v>52</v>
      </c>
    </row>
    <row r="100" spans="1:13" ht="30">
      <c r="A100" s="90" t="s">
        <v>95</v>
      </c>
      <c r="B100" s="76">
        <v>2522</v>
      </c>
      <c r="C100" s="74">
        <v>831</v>
      </c>
      <c r="D100" s="93">
        <v>292</v>
      </c>
      <c r="E100" s="73">
        <f t="shared" si="6"/>
        <v>0</v>
      </c>
      <c r="F100" s="73">
        <f>0+J100</f>
        <v>0</v>
      </c>
      <c r="G100" s="71" t="s">
        <v>52</v>
      </c>
      <c r="H100" s="71" t="s">
        <v>52</v>
      </c>
      <c r="I100" s="71" t="s">
        <v>52</v>
      </c>
      <c r="J100" s="72"/>
      <c r="K100" s="71" t="s">
        <v>52</v>
      </c>
      <c r="L100" s="71" t="s">
        <v>52</v>
      </c>
      <c r="M100" s="71" t="s">
        <v>52</v>
      </c>
    </row>
    <row r="101" spans="1:13" ht="30">
      <c r="A101" s="90" t="s">
        <v>94</v>
      </c>
      <c r="B101" s="76">
        <v>2523</v>
      </c>
      <c r="C101" s="74">
        <v>831</v>
      </c>
      <c r="D101" s="93">
        <v>293</v>
      </c>
      <c r="E101" s="73">
        <f t="shared" si="6"/>
        <v>0</v>
      </c>
      <c r="F101" s="73">
        <f>0+J101</f>
        <v>0</v>
      </c>
      <c r="G101" s="71" t="s">
        <v>52</v>
      </c>
      <c r="H101" s="71" t="s">
        <v>52</v>
      </c>
      <c r="I101" s="71" t="s">
        <v>52</v>
      </c>
      <c r="J101" s="72"/>
      <c r="K101" s="71" t="s">
        <v>52</v>
      </c>
      <c r="L101" s="71" t="s">
        <v>52</v>
      </c>
      <c r="M101" s="71" t="s">
        <v>52</v>
      </c>
    </row>
    <row r="102" spans="1:13">
      <c r="A102" s="90" t="s">
        <v>93</v>
      </c>
      <c r="B102" s="76">
        <v>2524</v>
      </c>
      <c r="C102" s="74">
        <v>831</v>
      </c>
      <c r="D102" s="93">
        <v>295</v>
      </c>
      <c r="E102" s="73">
        <f t="shared" si="6"/>
        <v>0</v>
      </c>
      <c r="F102" s="73">
        <f>0+J102</f>
        <v>0</v>
      </c>
      <c r="G102" s="71" t="s">
        <v>52</v>
      </c>
      <c r="H102" s="71" t="s">
        <v>52</v>
      </c>
      <c r="I102" s="71" t="s">
        <v>52</v>
      </c>
      <c r="J102" s="72"/>
      <c r="K102" s="71" t="s">
        <v>52</v>
      </c>
      <c r="L102" s="71" t="s">
        <v>52</v>
      </c>
      <c r="M102" s="71" t="s">
        <v>52</v>
      </c>
    </row>
    <row r="103" spans="1:13">
      <c r="A103" s="90" t="s">
        <v>92</v>
      </c>
      <c r="B103" s="76">
        <v>2525</v>
      </c>
      <c r="C103" s="74">
        <v>831</v>
      </c>
      <c r="D103" s="93">
        <v>296</v>
      </c>
      <c r="E103" s="73">
        <f t="shared" si="6"/>
        <v>0</v>
      </c>
      <c r="F103" s="73">
        <f>0+J103</f>
        <v>0</v>
      </c>
      <c r="G103" s="71" t="s">
        <v>52</v>
      </c>
      <c r="H103" s="71" t="s">
        <v>52</v>
      </c>
      <c r="I103" s="71" t="s">
        <v>52</v>
      </c>
      <c r="J103" s="72"/>
      <c r="K103" s="71" t="s">
        <v>52</v>
      </c>
      <c r="L103" s="71" t="s">
        <v>52</v>
      </c>
      <c r="M103" s="71" t="s">
        <v>52</v>
      </c>
    </row>
    <row r="104" spans="1:13">
      <c r="A104" s="90" t="s">
        <v>91</v>
      </c>
      <c r="B104" s="76">
        <v>2526</v>
      </c>
      <c r="C104" s="74">
        <v>831</v>
      </c>
      <c r="D104" s="93">
        <v>297</v>
      </c>
      <c r="E104" s="73">
        <f t="shared" si="6"/>
        <v>0</v>
      </c>
      <c r="F104" s="73">
        <f>0+G104+J104</f>
        <v>0</v>
      </c>
      <c r="G104" s="71"/>
      <c r="H104" s="71" t="s">
        <v>52</v>
      </c>
      <c r="I104" s="71" t="s">
        <v>52</v>
      </c>
      <c r="J104" s="72"/>
      <c r="K104" s="71" t="s">
        <v>52</v>
      </c>
      <c r="L104" s="71" t="s">
        <v>52</v>
      </c>
      <c r="M104" s="71" t="s">
        <v>52</v>
      </c>
    </row>
    <row r="105" spans="1:13" s="94" customFormat="1">
      <c r="A105" s="96" t="s">
        <v>90</v>
      </c>
      <c r="B105" s="76">
        <v>2600</v>
      </c>
      <c r="C105" s="74" t="s">
        <v>52</v>
      </c>
      <c r="D105" s="74" t="s">
        <v>52</v>
      </c>
      <c r="E105" s="73">
        <f>0+F105+L105+M105</f>
        <v>14705713.209999999</v>
      </c>
      <c r="F105" s="73">
        <f>0+G105+H105+I105+J105</f>
        <v>14705713.209999999</v>
      </c>
      <c r="G105" s="73">
        <f>0+G106+G112+G117</f>
        <v>2463145.89</v>
      </c>
      <c r="H105" s="73">
        <f>0+H106+H112+H117</f>
        <v>0</v>
      </c>
      <c r="I105" s="73">
        <f>0+I141</f>
        <v>0</v>
      </c>
      <c r="J105" s="73">
        <f>0+J106+J112+J117+J141</f>
        <v>12242567.319999998</v>
      </c>
      <c r="K105" s="73">
        <f>0+K106+K117</f>
        <v>0</v>
      </c>
      <c r="L105" s="73">
        <f>0+L117</f>
        <v>0</v>
      </c>
      <c r="M105" s="73">
        <f>0+M112+M117</f>
        <v>0</v>
      </c>
    </row>
    <row r="106" spans="1:13" s="94" customFormat="1" ht="45">
      <c r="A106" s="91" t="s">
        <v>89</v>
      </c>
      <c r="B106" s="76">
        <v>2660</v>
      </c>
      <c r="C106" s="74">
        <v>119</v>
      </c>
      <c r="D106" s="74" t="s">
        <v>52</v>
      </c>
      <c r="E106" s="73">
        <f t="shared" ref="E106:E111" si="7">0+F106</f>
        <v>0</v>
      </c>
      <c r="F106" s="73">
        <f>0+G106+H106+J106</f>
        <v>0</v>
      </c>
      <c r="G106" s="73">
        <f>0+G107+G108+G109</f>
        <v>0</v>
      </c>
      <c r="H106" s="73">
        <f>0+H108</f>
        <v>0</v>
      </c>
      <c r="I106" s="89" t="s">
        <v>52</v>
      </c>
      <c r="J106" s="73">
        <f>0+J107+J108+J109</f>
        <v>0</v>
      </c>
      <c r="K106" s="73">
        <f>0+K107+K108</f>
        <v>0</v>
      </c>
      <c r="L106" s="89" t="s">
        <v>52</v>
      </c>
      <c r="M106" s="89" t="s">
        <v>52</v>
      </c>
    </row>
    <row r="107" spans="1:13" s="94" customFormat="1">
      <c r="A107" s="90" t="s">
        <v>79</v>
      </c>
      <c r="B107" s="76">
        <v>2662</v>
      </c>
      <c r="C107" s="74">
        <v>119</v>
      </c>
      <c r="D107" s="74">
        <v>226</v>
      </c>
      <c r="E107" s="73">
        <f t="shared" si="7"/>
        <v>0</v>
      </c>
      <c r="F107" s="73">
        <f>0+G107+J107</f>
        <v>0</v>
      </c>
      <c r="G107" s="72"/>
      <c r="H107" s="71" t="s">
        <v>52</v>
      </c>
      <c r="I107" s="71" t="s">
        <v>52</v>
      </c>
      <c r="J107" s="72"/>
      <c r="K107" s="72"/>
      <c r="L107" s="71" t="s">
        <v>52</v>
      </c>
      <c r="M107" s="71" t="s">
        <v>52</v>
      </c>
    </row>
    <row r="108" spans="1:13" s="94" customFormat="1" ht="30">
      <c r="A108" s="90" t="s">
        <v>88</v>
      </c>
      <c r="B108" s="76">
        <v>2663</v>
      </c>
      <c r="C108" s="74">
        <v>119</v>
      </c>
      <c r="D108" s="74">
        <v>266</v>
      </c>
      <c r="E108" s="73">
        <f t="shared" si="7"/>
        <v>0</v>
      </c>
      <c r="F108" s="73">
        <f>0+G108+H108+J108</f>
        <v>0</v>
      </c>
      <c r="G108" s="72"/>
      <c r="H108" s="72"/>
      <c r="I108" s="71" t="s">
        <v>52</v>
      </c>
      <c r="J108" s="72"/>
      <c r="K108" s="72"/>
      <c r="L108" s="71" t="s">
        <v>52</v>
      </c>
      <c r="M108" s="71" t="s">
        <v>52</v>
      </c>
    </row>
    <row r="109" spans="1:13" s="94" customFormat="1">
      <c r="A109" s="90" t="s">
        <v>75</v>
      </c>
      <c r="B109" s="76">
        <v>2665</v>
      </c>
      <c r="C109" s="74">
        <v>119</v>
      </c>
      <c r="D109" s="74">
        <v>340</v>
      </c>
      <c r="E109" s="73">
        <f t="shared" si="7"/>
        <v>0</v>
      </c>
      <c r="F109" s="73">
        <f>0+G109+J109</f>
        <v>0</v>
      </c>
      <c r="G109" s="73">
        <f>0+G110</f>
        <v>0</v>
      </c>
      <c r="H109" s="89" t="s">
        <v>52</v>
      </c>
      <c r="I109" s="89" t="s">
        <v>52</v>
      </c>
      <c r="J109" s="73">
        <f>0+J110+J111</f>
        <v>0</v>
      </c>
      <c r="K109" s="89" t="s">
        <v>52</v>
      </c>
      <c r="L109" s="89" t="s">
        <v>52</v>
      </c>
      <c r="M109" s="89" t="s">
        <v>52</v>
      </c>
    </row>
    <row r="110" spans="1:13" s="94" customFormat="1" ht="30">
      <c r="A110" s="95" t="s">
        <v>74</v>
      </c>
      <c r="B110" s="76">
        <v>26651</v>
      </c>
      <c r="C110" s="74">
        <v>119</v>
      </c>
      <c r="D110" s="74">
        <v>341</v>
      </c>
      <c r="E110" s="73">
        <f t="shared" si="7"/>
        <v>0</v>
      </c>
      <c r="F110" s="73">
        <f>0+G110+J110</f>
        <v>0</v>
      </c>
      <c r="G110" s="72"/>
      <c r="H110" s="71" t="s">
        <v>52</v>
      </c>
      <c r="I110" s="71" t="s">
        <v>52</v>
      </c>
      <c r="J110" s="72"/>
      <c r="K110" s="71" t="s">
        <v>52</v>
      </c>
      <c r="L110" s="71" t="s">
        <v>52</v>
      </c>
      <c r="M110" s="71" t="s">
        <v>52</v>
      </c>
    </row>
    <row r="111" spans="1:13" s="94" customFormat="1">
      <c r="A111" s="95" t="s">
        <v>70</v>
      </c>
      <c r="B111" s="76">
        <v>26652</v>
      </c>
      <c r="C111" s="74">
        <v>119</v>
      </c>
      <c r="D111" s="74">
        <v>345</v>
      </c>
      <c r="E111" s="73">
        <f t="shared" si="7"/>
        <v>0</v>
      </c>
      <c r="F111" s="73">
        <f>0+J111</f>
        <v>0</v>
      </c>
      <c r="G111" s="71" t="s">
        <v>52</v>
      </c>
      <c r="H111" s="71" t="s">
        <v>52</v>
      </c>
      <c r="I111" s="71" t="s">
        <v>52</v>
      </c>
      <c r="J111" s="72"/>
      <c r="K111" s="71" t="s">
        <v>52</v>
      </c>
      <c r="L111" s="71" t="s">
        <v>52</v>
      </c>
      <c r="M111" s="71" t="s">
        <v>52</v>
      </c>
    </row>
    <row r="112" spans="1:13" s="94" customFormat="1" ht="30">
      <c r="A112" s="91" t="s">
        <v>87</v>
      </c>
      <c r="B112" s="76">
        <v>2630</v>
      </c>
      <c r="C112" s="74">
        <v>243</v>
      </c>
      <c r="D112" s="74" t="s">
        <v>52</v>
      </c>
      <c r="E112" s="73">
        <f>0+F112+M112</f>
        <v>0</v>
      </c>
      <c r="F112" s="73">
        <f>0+G112+H112+J112</f>
        <v>0</v>
      </c>
      <c r="G112" s="73">
        <f>0+G113+G114</f>
        <v>0</v>
      </c>
      <c r="H112" s="73">
        <f>0+H113+H114+H115+H116</f>
        <v>0</v>
      </c>
      <c r="I112" s="89" t="s">
        <v>52</v>
      </c>
      <c r="J112" s="73">
        <f>0+J113+J114+J115</f>
        <v>0</v>
      </c>
      <c r="K112" s="89" t="s">
        <v>52</v>
      </c>
      <c r="L112" s="89" t="s">
        <v>52</v>
      </c>
      <c r="M112" s="89">
        <f>0+M116</f>
        <v>0</v>
      </c>
    </row>
    <row r="113" spans="1:13" s="94" customFormat="1" ht="30">
      <c r="A113" s="90" t="s">
        <v>86</v>
      </c>
      <c r="B113" s="76">
        <v>2631</v>
      </c>
      <c r="C113" s="74">
        <v>243</v>
      </c>
      <c r="D113" s="74">
        <v>225</v>
      </c>
      <c r="E113" s="73">
        <f>0+F113</f>
        <v>0</v>
      </c>
      <c r="F113" s="73">
        <f>0+G113+H113+J113</f>
        <v>0</v>
      </c>
      <c r="G113" s="72"/>
      <c r="H113" s="72"/>
      <c r="I113" s="71" t="s">
        <v>52</v>
      </c>
      <c r="J113" s="72"/>
      <c r="K113" s="71" t="s">
        <v>52</v>
      </c>
      <c r="L113" s="71" t="s">
        <v>52</v>
      </c>
      <c r="M113" s="71" t="s">
        <v>52</v>
      </c>
    </row>
    <row r="114" spans="1:13" s="94" customFormat="1">
      <c r="A114" s="90" t="s">
        <v>79</v>
      </c>
      <c r="B114" s="76">
        <v>2632</v>
      </c>
      <c r="C114" s="74">
        <v>243</v>
      </c>
      <c r="D114" s="74">
        <v>226</v>
      </c>
      <c r="E114" s="73">
        <f>0+F114</f>
        <v>0</v>
      </c>
      <c r="F114" s="73">
        <f>0+G114+H114+J114</f>
        <v>0</v>
      </c>
      <c r="G114" s="72"/>
      <c r="H114" s="72"/>
      <c r="I114" s="71" t="s">
        <v>52</v>
      </c>
      <c r="J114" s="72"/>
      <c r="K114" s="71" t="s">
        <v>52</v>
      </c>
      <c r="L114" s="71" t="s">
        <v>52</v>
      </c>
      <c r="M114" s="71" t="s">
        <v>52</v>
      </c>
    </row>
    <row r="115" spans="1:13" s="94" customFormat="1">
      <c r="A115" s="90" t="s">
        <v>61</v>
      </c>
      <c r="B115" s="76">
        <v>2633</v>
      </c>
      <c r="C115" s="74">
        <v>243</v>
      </c>
      <c r="D115" s="74">
        <v>228</v>
      </c>
      <c r="E115" s="73">
        <f>0+F115</f>
        <v>0</v>
      </c>
      <c r="F115" s="73">
        <f>0+H115+J115</f>
        <v>0</v>
      </c>
      <c r="G115" s="71" t="s">
        <v>52</v>
      </c>
      <c r="H115" s="72"/>
      <c r="I115" s="71" t="s">
        <v>52</v>
      </c>
      <c r="J115" s="72"/>
      <c r="K115" s="71" t="s">
        <v>52</v>
      </c>
      <c r="L115" s="71" t="s">
        <v>52</v>
      </c>
      <c r="M115" s="71" t="s">
        <v>52</v>
      </c>
    </row>
    <row r="116" spans="1:13" s="94" customFormat="1">
      <c r="A116" s="90" t="s">
        <v>60</v>
      </c>
      <c r="B116" s="76">
        <v>2634</v>
      </c>
      <c r="C116" s="74">
        <v>243</v>
      </c>
      <c r="D116" s="74">
        <v>310</v>
      </c>
      <c r="E116" s="73">
        <f>0+F116+M116</f>
        <v>0</v>
      </c>
      <c r="F116" s="73">
        <f>0+H116</f>
        <v>0</v>
      </c>
      <c r="G116" s="71" t="s">
        <v>52</v>
      </c>
      <c r="H116" s="72"/>
      <c r="I116" s="71" t="s">
        <v>52</v>
      </c>
      <c r="J116" s="71" t="s">
        <v>52</v>
      </c>
      <c r="K116" s="71" t="s">
        <v>52</v>
      </c>
      <c r="L116" s="71" t="s">
        <v>52</v>
      </c>
      <c r="M116" s="72"/>
    </row>
    <row r="117" spans="1:13">
      <c r="A117" s="91" t="s">
        <v>85</v>
      </c>
      <c r="B117" s="76">
        <v>2640</v>
      </c>
      <c r="C117" s="74">
        <v>244</v>
      </c>
      <c r="D117" s="74" t="s">
        <v>52</v>
      </c>
      <c r="E117" s="73">
        <f>0+F117+L117+M117</f>
        <v>14705713.209999999</v>
      </c>
      <c r="F117" s="73">
        <f>0+G117+H117+J117</f>
        <v>14705713.209999999</v>
      </c>
      <c r="G117" s="73">
        <f>0+G118+G119+G120+G121+G122+G123+G124+G125+G126+G127+G128+G129</f>
        <v>2463145.89</v>
      </c>
      <c r="H117" s="73">
        <f>0+H119+H121+H122+H123+H124+H125+H127+H128+H129</f>
        <v>0</v>
      </c>
      <c r="I117" s="89" t="s">
        <v>52</v>
      </c>
      <c r="J117" s="73">
        <f>0+J118+J119+J120+J121+J122+J123+J124+J125+J126+J127+J128+J129+J138</f>
        <v>12242567.319999998</v>
      </c>
      <c r="K117" s="73">
        <f>0+K118+K119+K121+K122+K123+K127+K129</f>
        <v>0</v>
      </c>
      <c r="L117" s="73">
        <f>0+L123</f>
        <v>0</v>
      </c>
      <c r="M117" s="73">
        <f>0+M121+M123+M129</f>
        <v>0</v>
      </c>
    </row>
    <row r="118" spans="1:13" ht="30">
      <c r="A118" s="90" t="s">
        <v>84</v>
      </c>
      <c r="B118" s="76">
        <v>26411</v>
      </c>
      <c r="C118" s="74">
        <v>244</v>
      </c>
      <c r="D118" s="74">
        <v>221</v>
      </c>
      <c r="E118" s="73">
        <f>0+F118</f>
        <v>43691.44</v>
      </c>
      <c r="F118" s="73">
        <f>0+G118+J118</f>
        <v>43691.44</v>
      </c>
      <c r="G118" s="72">
        <v>33691.440000000002</v>
      </c>
      <c r="H118" s="71" t="s">
        <v>52</v>
      </c>
      <c r="I118" s="71" t="s">
        <v>52</v>
      </c>
      <c r="J118" s="72">
        <v>10000</v>
      </c>
      <c r="K118" s="72"/>
      <c r="L118" s="71" t="s">
        <v>52</v>
      </c>
      <c r="M118" s="71" t="s">
        <v>52</v>
      </c>
    </row>
    <row r="119" spans="1:13">
      <c r="A119" s="90" t="s">
        <v>83</v>
      </c>
      <c r="B119" s="76">
        <v>26412</v>
      </c>
      <c r="C119" s="74">
        <v>244</v>
      </c>
      <c r="D119" s="74">
        <v>222</v>
      </c>
      <c r="E119" s="73">
        <f>0+F119</f>
        <v>40000</v>
      </c>
      <c r="F119" s="73">
        <f>0+G119+H119+J119</f>
        <v>40000</v>
      </c>
      <c r="G119" s="72"/>
      <c r="H119" s="72"/>
      <c r="I119" s="71" t="s">
        <v>52</v>
      </c>
      <c r="J119" s="72">
        <v>40000</v>
      </c>
      <c r="K119" s="72"/>
      <c r="L119" s="71" t="s">
        <v>52</v>
      </c>
      <c r="M119" s="71" t="s">
        <v>52</v>
      </c>
    </row>
    <row r="120" spans="1:13">
      <c r="A120" s="90" t="s">
        <v>82</v>
      </c>
      <c r="B120" s="76">
        <v>26413</v>
      </c>
      <c r="C120" s="74">
        <v>244</v>
      </c>
      <c r="D120" s="74">
        <v>223</v>
      </c>
      <c r="E120" s="73">
        <f>0+F120</f>
        <v>1399943.78</v>
      </c>
      <c r="F120" s="73">
        <f>0+G120+J120</f>
        <v>1399943.78</v>
      </c>
      <c r="G120" s="72">
        <v>810561.37</v>
      </c>
      <c r="H120" s="71" t="s">
        <v>52</v>
      </c>
      <c r="I120" s="71" t="s">
        <v>52</v>
      </c>
      <c r="J120" s="72">
        <v>589382.41</v>
      </c>
      <c r="K120" s="71" t="s">
        <v>52</v>
      </c>
      <c r="L120" s="71" t="s">
        <v>52</v>
      </c>
      <c r="M120" s="71" t="s">
        <v>52</v>
      </c>
    </row>
    <row r="121" spans="1:13">
      <c r="A121" s="90" t="s">
        <v>81</v>
      </c>
      <c r="B121" s="76">
        <v>26414</v>
      </c>
      <c r="C121" s="74">
        <v>244</v>
      </c>
      <c r="D121" s="74">
        <v>224</v>
      </c>
      <c r="E121" s="73">
        <f>0+F121+M121</f>
        <v>60000</v>
      </c>
      <c r="F121" s="73">
        <f>0+G121+H121+J121</f>
        <v>60000</v>
      </c>
      <c r="G121" s="72"/>
      <c r="H121" s="72"/>
      <c r="I121" s="71" t="s">
        <v>52</v>
      </c>
      <c r="J121" s="72">
        <v>60000</v>
      </c>
      <c r="K121" s="72"/>
      <c r="L121" s="71" t="s">
        <v>52</v>
      </c>
      <c r="M121" s="72"/>
    </row>
    <row r="122" spans="1:13">
      <c r="A122" s="90" t="s">
        <v>80</v>
      </c>
      <c r="B122" s="76">
        <v>26415</v>
      </c>
      <c r="C122" s="74">
        <v>244</v>
      </c>
      <c r="D122" s="74">
        <v>225</v>
      </c>
      <c r="E122" s="73">
        <f>0+F122</f>
        <v>737287.39</v>
      </c>
      <c r="F122" s="73">
        <f>0+G122+H122+J122</f>
        <v>737287.39</v>
      </c>
      <c r="G122" s="72">
        <v>128771.52</v>
      </c>
      <c r="H122" s="72"/>
      <c r="I122" s="71" t="s">
        <v>52</v>
      </c>
      <c r="J122" s="72">
        <v>608515.87</v>
      </c>
      <c r="K122" s="72"/>
      <c r="L122" s="71" t="s">
        <v>52</v>
      </c>
      <c r="M122" s="71" t="s">
        <v>52</v>
      </c>
    </row>
    <row r="123" spans="1:13">
      <c r="A123" s="90" t="s">
        <v>79</v>
      </c>
      <c r="B123" s="76">
        <v>26416</v>
      </c>
      <c r="C123" s="74">
        <v>244</v>
      </c>
      <c r="D123" s="74">
        <v>226</v>
      </c>
      <c r="E123" s="73">
        <f>0+F123+L123+M123</f>
        <v>11417790.6</v>
      </c>
      <c r="F123" s="73">
        <f>0+G123+H123+J123</f>
        <v>11417790.6</v>
      </c>
      <c r="G123" s="72">
        <v>1490121.56</v>
      </c>
      <c r="H123" s="72"/>
      <c r="I123" s="71" t="s">
        <v>52</v>
      </c>
      <c r="J123" s="72">
        <v>9927669.0399999991</v>
      </c>
      <c r="K123" s="72"/>
      <c r="L123" s="72"/>
      <c r="M123" s="72"/>
    </row>
    <row r="124" spans="1:13">
      <c r="A124" s="90" t="s">
        <v>78</v>
      </c>
      <c r="B124" s="76">
        <v>26417</v>
      </c>
      <c r="C124" s="74">
        <v>244</v>
      </c>
      <c r="D124" s="74">
        <v>227</v>
      </c>
      <c r="E124" s="73">
        <f>0+F124</f>
        <v>0</v>
      </c>
      <c r="F124" s="73">
        <f>0+G124+H124+J124</f>
        <v>0</v>
      </c>
      <c r="G124" s="72"/>
      <c r="H124" s="72"/>
      <c r="I124" s="71" t="s">
        <v>52</v>
      </c>
      <c r="J124" s="72"/>
      <c r="K124" s="71" t="s">
        <v>52</v>
      </c>
      <c r="L124" s="71" t="s">
        <v>52</v>
      </c>
      <c r="M124" s="71" t="s">
        <v>52</v>
      </c>
    </row>
    <row r="125" spans="1:13">
      <c r="A125" s="90" t="s">
        <v>61</v>
      </c>
      <c r="B125" s="76">
        <v>26418</v>
      </c>
      <c r="C125" s="74">
        <v>244</v>
      </c>
      <c r="D125" s="74">
        <v>228</v>
      </c>
      <c r="E125" s="73">
        <f>0+F125</f>
        <v>0</v>
      </c>
      <c r="F125" s="73">
        <f>0+G125+H125+J125</f>
        <v>0</v>
      </c>
      <c r="G125" s="72"/>
      <c r="H125" s="72"/>
      <c r="I125" s="71" t="s">
        <v>52</v>
      </c>
      <c r="J125" s="72"/>
      <c r="K125" s="71" t="s">
        <v>52</v>
      </c>
      <c r="L125" s="71" t="s">
        <v>52</v>
      </c>
      <c r="M125" s="71" t="s">
        <v>52</v>
      </c>
    </row>
    <row r="126" spans="1:13" ht="45">
      <c r="A126" s="90" t="s">
        <v>77</v>
      </c>
      <c r="B126" s="76">
        <v>26419</v>
      </c>
      <c r="C126" s="74">
        <v>244</v>
      </c>
      <c r="D126" s="74">
        <v>229</v>
      </c>
      <c r="E126" s="73">
        <f>0+F126</f>
        <v>0</v>
      </c>
      <c r="F126" s="73">
        <f>0+G126+J126</f>
        <v>0</v>
      </c>
      <c r="G126" s="72"/>
      <c r="H126" s="71" t="s">
        <v>52</v>
      </c>
      <c r="I126" s="71" t="s">
        <v>52</v>
      </c>
      <c r="J126" s="72"/>
      <c r="K126" s="71" t="s">
        <v>52</v>
      </c>
      <c r="L126" s="71" t="s">
        <v>52</v>
      </c>
      <c r="M126" s="71" t="s">
        <v>52</v>
      </c>
    </row>
    <row r="127" spans="1:13">
      <c r="A127" s="90" t="s">
        <v>60</v>
      </c>
      <c r="B127" s="76">
        <v>2642</v>
      </c>
      <c r="C127" s="74">
        <v>244</v>
      </c>
      <c r="D127" s="74">
        <v>310</v>
      </c>
      <c r="E127" s="73">
        <f>0+F127</f>
        <v>350000</v>
      </c>
      <c r="F127" s="73">
        <f>0+G127+H127+J127</f>
        <v>350000</v>
      </c>
      <c r="G127" s="72"/>
      <c r="H127" s="72"/>
      <c r="I127" s="71" t="s">
        <v>52</v>
      </c>
      <c r="J127" s="72">
        <v>350000</v>
      </c>
      <c r="K127" s="72"/>
      <c r="L127" s="71" t="s">
        <v>52</v>
      </c>
      <c r="M127" s="71" t="s">
        <v>52</v>
      </c>
    </row>
    <row r="128" spans="1:13">
      <c r="A128" s="90" t="s">
        <v>76</v>
      </c>
      <c r="B128" s="76">
        <v>2643</v>
      </c>
      <c r="C128" s="74">
        <v>244</v>
      </c>
      <c r="D128" s="74">
        <v>320</v>
      </c>
      <c r="E128" s="73">
        <f>0+F128</f>
        <v>0</v>
      </c>
      <c r="F128" s="73">
        <f>0+G128+H128+J128</f>
        <v>0</v>
      </c>
      <c r="G128" s="72"/>
      <c r="H128" s="72"/>
      <c r="I128" s="71" t="s">
        <v>52</v>
      </c>
      <c r="J128" s="72"/>
      <c r="K128" s="72"/>
      <c r="L128" s="71" t="s">
        <v>52</v>
      </c>
      <c r="M128" s="71" t="s">
        <v>52</v>
      </c>
    </row>
    <row r="129" spans="1:13">
      <c r="A129" s="90" t="s">
        <v>75</v>
      </c>
      <c r="B129" s="76">
        <v>2644</v>
      </c>
      <c r="C129" s="74">
        <v>244</v>
      </c>
      <c r="D129" s="74">
        <v>340</v>
      </c>
      <c r="E129" s="73">
        <f>0+F129+M129</f>
        <v>657000</v>
      </c>
      <c r="F129" s="73">
        <f>0+G129+H129+J129</f>
        <v>657000</v>
      </c>
      <c r="G129" s="73">
        <f>0+G130+G131+G132+G133+G134+G135+G136+G137</f>
        <v>0</v>
      </c>
      <c r="H129" s="73">
        <f>0+H131+H132+H133+H134+H135+H136+H137</f>
        <v>0</v>
      </c>
      <c r="I129" s="89" t="s">
        <v>52</v>
      </c>
      <c r="J129" s="73">
        <f>0+J130+J131+J132+J133+J134+J135+J136+J137</f>
        <v>657000</v>
      </c>
      <c r="K129" s="73">
        <f>0+K130+K133+K134+K135+K136+K137</f>
        <v>0</v>
      </c>
      <c r="L129" s="89" t="s">
        <v>52</v>
      </c>
      <c r="M129" s="73">
        <f>0+M137</f>
        <v>0</v>
      </c>
    </row>
    <row r="130" spans="1:13" ht="14.25" customHeight="1">
      <c r="A130" s="92" t="s">
        <v>74</v>
      </c>
      <c r="B130" s="76">
        <v>26441</v>
      </c>
      <c r="C130" s="74">
        <v>244</v>
      </c>
      <c r="D130" s="74">
        <v>341</v>
      </c>
      <c r="E130" s="73">
        <f t="shared" ref="E130:E136" si="8">0+F130</f>
        <v>0</v>
      </c>
      <c r="F130" s="73">
        <f>0+G130+J130</f>
        <v>0</v>
      </c>
      <c r="G130" s="72"/>
      <c r="H130" s="71" t="s">
        <v>52</v>
      </c>
      <c r="I130" s="71" t="s">
        <v>52</v>
      </c>
      <c r="J130" s="72"/>
      <c r="K130" s="72"/>
      <c r="L130" s="71" t="s">
        <v>52</v>
      </c>
      <c r="M130" s="71" t="s">
        <v>52</v>
      </c>
    </row>
    <row r="131" spans="1:13" ht="14.25" customHeight="1">
      <c r="A131" s="92" t="s">
        <v>73</v>
      </c>
      <c r="B131" s="76">
        <v>26442</v>
      </c>
      <c r="C131" s="74">
        <v>244</v>
      </c>
      <c r="D131" s="74">
        <v>342</v>
      </c>
      <c r="E131" s="73">
        <f t="shared" si="8"/>
        <v>0</v>
      </c>
      <c r="F131" s="73">
        <f t="shared" ref="F131:F137" si="9">0+G131+H131+J131</f>
        <v>0</v>
      </c>
      <c r="G131" s="72"/>
      <c r="H131" s="72"/>
      <c r="I131" s="71" t="s">
        <v>52</v>
      </c>
      <c r="J131" s="72"/>
      <c r="K131" s="71" t="s">
        <v>52</v>
      </c>
      <c r="L131" s="71" t="s">
        <v>52</v>
      </c>
      <c r="M131" s="71" t="s">
        <v>52</v>
      </c>
    </row>
    <row r="132" spans="1:13" ht="14.25" customHeight="1">
      <c r="A132" s="92" t="s">
        <v>72</v>
      </c>
      <c r="B132" s="76">
        <v>26443</v>
      </c>
      <c r="C132" s="74">
        <v>244</v>
      </c>
      <c r="D132" s="74">
        <v>343</v>
      </c>
      <c r="E132" s="73">
        <f t="shared" si="8"/>
        <v>0</v>
      </c>
      <c r="F132" s="73">
        <f t="shared" si="9"/>
        <v>0</v>
      </c>
      <c r="G132" s="72"/>
      <c r="H132" s="72"/>
      <c r="I132" s="71" t="s">
        <v>52</v>
      </c>
      <c r="J132" s="72"/>
      <c r="K132" s="71" t="s">
        <v>52</v>
      </c>
      <c r="L132" s="71" t="s">
        <v>52</v>
      </c>
      <c r="M132" s="71" t="s">
        <v>52</v>
      </c>
    </row>
    <row r="133" spans="1:13" ht="14.25" customHeight="1">
      <c r="A133" s="92" t="s">
        <v>71</v>
      </c>
      <c r="B133" s="76">
        <v>26444</v>
      </c>
      <c r="C133" s="74">
        <v>244</v>
      </c>
      <c r="D133" s="74">
        <v>344</v>
      </c>
      <c r="E133" s="73">
        <f t="shared" si="8"/>
        <v>0</v>
      </c>
      <c r="F133" s="73">
        <f t="shared" si="9"/>
        <v>0</v>
      </c>
      <c r="G133" s="72"/>
      <c r="H133" s="72"/>
      <c r="I133" s="71" t="s">
        <v>52</v>
      </c>
      <c r="J133" s="72"/>
      <c r="K133" s="72"/>
      <c r="L133" s="71" t="s">
        <v>52</v>
      </c>
      <c r="M133" s="71" t="s">
        <v>52</v>
      </c>
    </row>
    <row r="134" spans="1:13" ht="14.25" customHeight="1">
      <c r="A134" s="92" t="s">
        <v>70</v>
      </c>
      <c r="B134" s="76">
        <v>26445</v>
      </c>
      <c r="C134" s="74">
        <v>244</v>
      </c>
      <c r="D134" s="74">
        <v>345</v>
      </c>
      <c r="E134" s="73">
        <f t="shared" si="8"/>
        <v>27000</v>
      </c>
      <c r="F134" s="73">
        <f t="shared" si="9"/>
        <v>27000</v>
      </c>
      <c r="G134" s="72"/>
      <c r="H134" s="72"/>
      <c r="I134" s="71" t="s">
        <v>52</v>
      </c>
      <c r="J134" s="72">
        <v>27000</v>
      </c>
      <c r="K134" s="72"/>
      <c r="L134" s="71" t="s">
        <v>52</v>
      </c>
      <c r="M134" s="71" t="s">
        <v>52</v>
      </c>
    </row>
    <row r="135" spans="1:13" ht="14.25" customHeight="1">
      <c r="A135" s="92" t="s">
        <v>69</v>
      </c>
      <c r="B135" s="76">
        <v>26446</v>
      </c>
      <c r="C135" s="74">
        <v>244</v>
      </c>
      <c r="D135" s="74">
        <v>346</v>
      </c>
      <c r="E135" s="73">
        <f t="shared" si="8"/>
        <v>550000</v>
      </c>
      <c r="F135" s="73">
        <f t="shared" si="9"/>
        <v>550000</v>
      </c>
      <c r="G135" s="72"/>
      <c r="H135" s="72"/>
      <c r="I135" s="71" t="s">
        <v>52</v>
      </c>
      <c r="J135" s="72">
        <v>550000</v>
      </c>
      <c r="K135" s="72"/>
      <c r="L135" s="71" t="s">
        <v>52</v>
      </c>
      <c r="M135" s="71" t="s">
        <v>52</v>
      </c>
    </row>
    <row r="136" spans="1:13" ht="30">
      <c r="A136" s="92" t="s">
        <v>68</v>
      </c>
      <c r="B136" s="76">
        <v>26447</v>
      </c>
      <c r="C136" s="74">
        <v>244</v>
      </c>
      <c r="D136" s="74">
        <v>347</v>
      </c>
      <c r="E136" s="73">
        <f t="shared" si="8"/>
        <v>0</v>
      </c>
      <c r="F136" s="73">
        <f t="shared" si="9"/>
        <v>0</v>
      </c>
      <c r="G136" s="72"/>
      <c r="H136" s="72"/>
      <c r="I136" s="71" t="s">
        <v>52</v>
      </c>
      <c r="J136" s="72"/>
      <c r="K136" s="72"/>
      <c r="L136" s="71" t="s">
        <v>52</v>
      </c>
      <c r="M136" s="71" t="s">
        <v>52</v>
      </c>
    </row>
    <row r="137" spans="1:13" ht="30">
      <c r="A137" s="92" t="s">
        <v>67</v>
      </c>
      <c r="B137" s="76">
        <v>26448</v>
      </c>
      <c r="C137" s="74">
        <v>244</v>
      </c>
      <c r="D137" s="74">
        <v>349</v>
      </c>
      <c r="E137" s="73">
        <f>0+F137+M137</f>
        <v>80000</v>
      </c>
      <c r="F137" s="73">
        <f t="shared" si="9"/>
        <v>80000</v>
      </c>
      <c r="G137" s="72"/>
      <c r="H137" s="72"/>
      <c r="I137" s="71" t="s">
        <v>52</v>
      </c>
      <c r="J137" s="72">
        <v>80000</v>
      </c>
      <c r="K137" s="72"/>
      <c r="L137" s="71" t="s">
        <v>52</v>
      </c>
      <c r="M137" s="72"/>
    </row>
    <row r="138" spans="1:13">
      <c r="A138" s="90" t="s">
        <v>220</v>
      </c>
      <c r="B138" s="76">
        <v>2645</v>
      </c>
      <c r="C138" s="74">
        <v>244</v>
      </c>
      <c r="D138" s="93">
        <v>350</v>
      </c>
      <c r="E138" s="73">
        <f t="shared" ref="E138:E144" si="10">0+F138</f>
        <v>0</v>
      </c>
      <c r="F138" s="73">
        <f>0+J138</f>
        <v>0</v>
      </c>
      <c r="G138" s="89" t="s">
        <v>52</v>
      </c>
      <c r="H138" s="89" t="s">
        <v>52</v>
      </c>
      <c r="I138" s="89" t="s">
        <v>52</v>
      </c>
      <c r="J138" s="73">
        <f>0+J139+J140</f>
        <v>0</v>
      </c>
      <c r="K138" s="89" t="s">
        <v>52</v>
      </c>
      <c r="L138" s="89" t="s">
        <v>52</v>
      </c>
      <c r="M138" s="89" t="s">
        <v>52</v>
      </c>
    </row>
    <row r="139" spans="1:13" ht="45">
      <c r="A139" s="92" t="s">
        <v>65</v>
      </c>
      <c r="B139" s="76">
        <v>26451</v>
      </c>
      <c r="C139" s="74">
        <v>244</v>
      </c>
      <c r="D139" s="74">
        <v>352</v>
      </c>
      <c r="E139" s="73">
        <f t="shared" si="10"/>
        <v>0</v>
      </c>
      <c r="F139" s="73">
        <f>0+J139</f>
        <v>0</v>
      </c>
      <c r="G139" s="71" t="s">
        <v>52</v>
      </c>
      <c r="H139" s="71" t="s">
        <v>52</v>
      </c>
      <c r="I139" s="71" t="s">
        <v>52</v>
      </c>
      <c r="J139" s="72"/>
      <c r="K139" s="71" t="s">
        <v>52</v>
      </c>
      <c r="L139" s="71" t="s">
        <v>52</v>
      </c>
      <c r="M139" s="71" t="s">
        <v>52</v>
      </c>
    </row>
    <row r="140" spans="1:13" ht="45">
      <c r="A140" s="92" t="s">
        <v>64</v>
      </c>
      <c r="B140" s="76">
        <v>26452</v>
      </c>
      <c r="C140" s="74">
        <v>244</v>
      </c>
      <c r="D140" s="74">
        <v>353</v>
      </c>
      <c r="E140" s="73">
        <f t="shared" si="10"/>
        <v>0</v>
      </c>
      <c r="F140" s="73">
        <f>0+J140</f>
        <v>0</v>
      </c>
      <c r="G140" s="71" t="s">
        <v>52</v>
      </c>
      <c r="H140" s="71" t="s">
        <v>52</v>
      </c>
      <c r="I140" s="71" t="s">
        <v>52</v>
      </c>
      <c r="J140" s="72"/>
      <c r="K140" s="71" t="s">
        <v>52</v>
      </c>
      <c r="L140" s="71" t="s">
        <v>52</v>
      </c>
      <c r="M140" s="71" t="s">
        <v>52</v>
      </c>
    </row>
    <row r="141" spans="1:13" ht="30">
      <c r="A141" s="91" t="s">
        <v>63</v>
      </c>
      <c r="B141" s="76">
        <v>2650</v>
      </c>
      <c r="C141" s="74">
        <v>400</v>
      </c>
      <c r="D141" s="74" t="s">
        <v>52</v>
      </c>
      <c r="E141" s="73">
        <f t="shared" si="10"/>
        <v>0</v>
      </c>
      <c r="F141" s="73">
        <f>0+I141+J141</f>
        <v>0</v>
      </c>
      <c r="G141" s="89" t="s">
        <v>52</v>
      </c>
      <c r="H141" s="89" t="s">
        <v>52</v>
      </c>
      <c r="I141" s="73">
        <f>0+I142</f>
        <v>0</v>
      </c>
      <c r="J141" s="73">
        <f>0+J142</f>
        <v>0</v>
      </c>
      <c r="K141" s="89" t="s">
        <v>52</v>
      </c>
      <c r="L141" s="89" t="s">
        <v>52</v>
      </c>
      <c r="M141" s="89" t="s">
        <v>52</v>
      </c>
    </row>
    <row r="142" spans="1:13" ht="45">
      <c r="A142" s="90" t="s">
        <v>62</v>
      </c>
      <c r="B142" s="76">
        <v>2652</v>
      </c>
      <c r="C142" s="74">
        <v>407</v>
      </c>
      <c r="D142" s="74" t="s">
        <v>52</v>
      </c>
      <c r="E142" s="73">
        <f t="shared" si="10"/>
        <v>0</v>
      </c>
      <c r="F142" s="73">
        <f>0+I142+J142</f>
        <v>0</v>
      </c>
      <c r="G142" s="89" t="s">
        <v>52</v>
      </c>
      <c r="H142" s="89" t="s">
        <v>52</v>
      </c>
      <c r="I142" s="73">
        <f>0+I143+I144</f>
        <v>0</v>
      </c>
      <c r="J142" s="73">
        <f>0+J143</f>
        <v>0</v>
      </c>
      <c r="K142" s="89" t="s">
        <v>52</v>
      </c>
      <c r="L142" s="89" t="s">
        <v>52</v>
      </c>
      <c r="M142" s="89" t="s">
        <v>52</v>
      </c>
    </row>
    <row r="143" spans="1:13">
      <c r="A143" s="88" t="s">
        <v>61</v>
      </c>
      <c r="B143" s="76">
        <v>26521</v>
      </c>
      <c r="C143" s="74">
        <v>407</v>
      </c>
      <c r="D143" s="75">
        <v>228</v>
      </c>
      <c r="E143" s="73">
        <f t="shared" si="10"/>
        <v>0</v>
      </c>
      <c r="F143" s="73">
        <f>0+I143+J143</f>
        <v>0</v>
      </c>
      <c r="G143" s="71" t="s">
        <v>52</v>
      </c>
      <c r="H143" s="71" t="s">
        <v>52</v>
      </c>
      <c r="I143" s="72"/>
      <c r="J143" s="72"/>
      <c r="K143" s="71" t="s">
        <v>52</v>
      </c>
      <c r="L143" s="71" t="s">
        <v>52</v>
      </c>
      <c r="M143" s="71" t="s">
        <v>52</v>
      </c>
    </row>
    <row r="144" spans="1:13">
      <c r="A144" s="88" t="s">
        <v>60</v>
      </c>
      <c r="B144" s="76">
        <v>26522</v>
      </c>
      <c r="C144" s="74">
        <v>407</v>
      </c>
      <c r="D144" s="75">
        <v>310</v>
      </c>
      <c r="E144" s="73">
        <f t="shared" si="10"/>
        <v>0</v>
      </c>
      <c r="F144" s="73">
        <f>0+I144</f>
        <v>0</v>
      </c>
      <c r="G144" s="71" t="s">
        <v>52</v>
      </c>
      <c r="H144" s="71" t="s">
        <v>52</v>
      </c>
      <c r="I144" s="72"/>
      <c r="J144" s="71" t="s">
        <v>52</v>
      </c>
      <c r="K144" s="71" t="s">
        <v>52</v>
      </c>
      <c r="L144" s="71" t="s">
        <v>52</v>
      </c>
      <c r="M144" s="71" t="s">
        <v>52</v>
      </c>
    </row>
    <row r="145" spans="1:13">
      <c r="A145" s="87" t="s">
        <v>59</v>
      </c>
      <c r="B145" s="81">
        <v>3000</v>
      </c>
      <c r="C145" s="86">
        <v>100</v>
      </c>
      <c r="D145" s="74" t="s">
        <v>52</v>
      </c>
      <c r="E145" s="80">
        <f>0+F145+M145</f>
        <v>-750000</v>
      </c>
      <c r="F145" s="80">
        <f>0+J145</f>
        <v>-750000</v>
      </c>
      <c r="G145" s="80" t="s">
        <v>52</v>
      </c>
      <c r="H145" s="80" t="s">
        <v>52</v>
      </c>
      <c r="I145" s="80" t="s">
        <v>52</v>
      </c>
      <c r="J145" s="80">
        <f>0+J146+J147+J148</f>
        <v>-750000</v>
      </c>
      <c r="K145" s="80">
        <f>0+K146+K147+K148</f>
        <v>0</v>
      </c>
      <c r="L145" s="80" t="s">
        <v>52</v>
      </c>
      <c r="M145" s="80">
        <f>0+M146+M147+M148</f>
        <v>0</v>
      </c>
    </row>
    <row r="146" spans="1:13" ht="30">
      <c r="A146" s="85" t="s">
        <v>58</v>
      </c>
      <c r="B146" s="83">
        <v>3010</v>
      </c>
      <c r="C146" s="74">
        <v>180</v>
      </c>
      <c r="D146" s="74">
        <v>189</v>
      </c>
      <c r="E146" s="73">
        <f>0+F146+M146</f>
        <v>0</v>
      </c>
      <c r="F146" s="73">
        <f>0+J146</f>
        <v>0</v>
      </c>
      <c r="G146" s="71" t="s">
        <v>52</v>
      </c>
      <c r="H146" s="71" t="s">
        <v>52</v>
      </c>
      <c r="I146" s="71" t="s">
        <v>52</v>
      </c>
      <c r="J146" s="72"/>
      <c r="K146" s="72"/>
      <c r="L146" s="71" t="s">
        <v>52</v>
      </c>
      <c r="M146" s="72"/>
    </row>
    <row r="147" spans="1:13">
      <c r="A147" s="84" t="s">
        <v>57</v>
      </c>
      <c r="B147" s="83">
        <v>3020</v>
      </c>
      <c r="C147" s="74">
        <v>180</v>
      </c>
      <c r="D147" s="74">
        <v>189</v>
      </c>
      <c r="E147" s="73">
        <f>0+F147+M147</f>
        <v>-750000</v>
      </c>
      <c r="F147" s="73">
        <f>0+J147</f>
        <v>-750000</v>
      </c>
      <c r="G147" s="71" t="s">
        <v>52</v>
      </c>
      <c r="H147" s="71" t="s">
        <v>52</v>
      </c>
      <c r="I147" s="71" t="s">
        <v>52</v>
      </c>
      <c r="J147" s="72">
        <v>-750000</v>
      </c>
      <c r="K147" s="72"/>
      <c r="L147" s="71" t="s">
        <v>52</v>
      </c>
      <c r="M147" s="72"/>
    </row>
    <row r="148" spans="1:13">
      <c r="A148" s="84" t="s">
        <v>56</v>
      </c>
      <c r="B148" s="83">
        <v>3030</v>
      </c>
      <c r="C148" s="75">
        <v>180</v>
      </c>
      <c r="D148" s="74">
        <v>189</v>
      </c>
      <c r="E148" s="73">
        <f>0+F148+M148</f>
        <v>0</v>
      </c>
      <c r="F148" s="73">
        <f>0+J148</f>
        <v>0</v>
      </c>
      <c r="G148" s="71" t="s">
        <v>52</v>
      </c>
      <c r="H148" s="71" t="s">
        <v>52</v>
      </c>
      <c r="I148" s="71" t="s">
        <v>52</v>
      </c>
      <c r="J148" s="72"/>
      <c r="K148" s="72"/>
      <c r="L148" s="71" t="s">
        <v>52</v>
      </c>
      <c r="M148" s="72"/>
    </row>
    <row r="149" spans="1:13">
      <c r="A149" s="82" t="s">
        <v>55</v>
      </c>
      <c r="B149" s="81">
        <v>4000</v>
      </c>
      <c r="C149" s="75" t="s">
        <v>52</v>
      </c>
      <c r="D149" s="74" t="s">
        <v>52</v>
      </c>
      <c r="E149" s="80">
        <f>0+F149</f>
        <v>0</v>
      </c>
      <c r="F149" s="80">
        <f>0+H149</f>
        <v>0</v>
      </c>
      <c r="G149" s="79" t="s">
        <v>52</v>
      </c>
      <c r="H149" s="80">
        <f>0+H150</f>
        <v>0</v>
      </c>
      <c r="I149" s="80">
        <f>0+I150</f>
        <v>0</v>
      </c>
      <c r="J149" s="79" t="s">
        <v>52</v>
      </c>
      <c r="K149" s="79" t="s">
        <v>52</v>
      </c>
      <c r="L149" s="79" t="s">
        <v>52</v>
      </c>
      <c r="M149" s="79" t="s">
        <v>52</v>
      </c>
    </row>
    <row r="150" spans="1:13" ht="30">
      <c r="A150" s="77" t="s">
        <v>54</v>
      </c>
      <c r="B150" s="76">
        <v>4010</v>
      </c>
      <c r="C150" s="75">
        <v>610</v>
      </c>
      <c r="D150" s="74" t="s">
        <v>52</v>
      </c>
      <c r="E150" s="73">
        <f>0+F150</f>
        <v>0</v>
      </c>
      <c r="F150" s="73">
        <f>0+H150+I150</f>
        <v>0</v>
      </c>
      <c r="G150" s="71" t="s">
        <v>52</v>
      </c>
      <c r="H150" s="72"/>
      <c r="I150" s="78"/>
      <c r="J150" s="71" t="s">
        <v>52</v>
      </c>
      <c r="K150" s="71" t="s">
        <v>52</v>
      </c>
      <c r="L150" s="71" t="s">
        <v>52</v>
      </c>
      <c r="M150" s="71" t="s">
        <v>52</v>
      </c>
    </row>
    <row r="151" spans="1:13" ht="30">
      <c r="A151" s="77" t="s">
        <v>53</v>
      </c>
      <c r="B151" s="76">
        <v>7000</v>
      </c>
      <c r="C151" s="75" t="s">
        <v>52</v>
      </c>
      <c r="D151" s="74" t="s">
        <v>52</v>
      </c>
      <c r="E151" s="73">
        <f>0+F151</f>
        <v>0</v>
      </c>
      <c r="F151" s="72"/>
      <c r="G151" s="71" t="s">
        <v>52</v>
      </c>
      <c r="H151" s="71" t="s">
        <v>52</v>
      </c>
      <c r="I151" s="71" t="s">
        <v>52</v>
      </c>
      <c r="J151" s="71" t="s">
        <v>52</v>
      </c>
      <c r="K151" s="71" t="s">
        <v>52</v>
      </c>
      <c r="L151" s="71" t="s">
        <v>52</v>
      </c>
      <c r="M151" s="71" t="s">
        <v>52</v>
      </c>
    </row>
    <row r="152" spans="1:13" s="64" customFormat="1">
      <c r="A152" s="70"/>
      <c r="B152" s="69"/>
      <c r="C152" s="68"/>
      <c r="D152" s="68"/>
      <c r="E152" s="67"/>
      <c r="F152" s="67"/>
      <c r="G152" s="65"/>
      <c r="H152" s="65"/>
      <c r="I152" s="65"/>
      <c r="J152" s="65"/>
      <c r="K152" s="66"/>
      <c r="L152" s="65"/>
      <c r="M152" s="65"/>
    </row>
    <row r="154" spans="1:13">
      <c r="A154" s="241"/>
      <c r="B154" s="241"/>
      <c r="C154" s="241"/>
      <c r="D154" s="241"/>
      <c r="E154" s="241"/>
      <c r="F154" s="241"/>
      <c r="G154" s="241"/>
      <c r="I154" s="14" t="s">
        <v>49</v>
      </c>
      <c r="L154" s="264"/>
      <c r="M154" s="264"/>
    </row>
    <row r="155" spans="1:13">
      <c r="D155" s="14"/>
      <c r="E155" s="60"/>
      <c r="F155" s="60"/>
      <c r="I155" s="148" t="s">
        <v>37</v>
      </c>
      <c r="L155" s="265" t="s">
        <v>48</v>
      </c>
      <c r="M155" s="265"/>
    </row>
    <row r="156" spans="1:13">
      <c r="A156" s="241"/>
      <c r="B156" s="241"/>
      <c r="C156" s="241"/>
      <c r="D156" s="241"/>
      <c r="E156" s="241"/>
      <c r="F156" s="241"/>
      <c r="G156" s="241"/>
      <c r="H156" s="241"/>
      <c r="I156" s="149" t="s">
        <v>49</v>
      </c>
      <c r="L156" s="264"/>
      <c r="M156" s="264"/>
    </row>
    <row r="157" spans="1:13">
      <c r="D157" s="14"/>
      <c r="E157" s="60"/>
      <c r="F157" s="60"/>
      <c r="I157" s="149" t="s">
        <v>37</v>
      </c>
      <c r="L157" s="263" t="s">
        <v>48</v>
      </c>
      <c r="M157" s="263"/>
    </row>
    <row r="158" spans="1:13">
      <c r="A158" s="241"/>
      <c r="B158" s="241"/>
      <c r="C158" s="241"/>
      <c r="D158" s="241"/>
      <c r="E158" s="241"/>
      <c r="F158" s="241"/>
      <c r="G158" s="241"/>
      <c r="H158" s="241"/>
      <c r="I158" s="149" t="s">
        <v>49</v>
      </c>
      <c r="L158" s="264"/>
      <c r="M158" s="264"/>
    </row>
    <row r="159" spans="1:13">
      <c r="D159" s="14"/>
      <c r="E159" s="60"/>
      <c r="F159" s="60"/>
      <c r="I159" s="149" t="s">
        <v>37</v>
      </c>
      <c r="L159" s="263" t="s">
        <v>48</v>
      </c>
      <c r="M159" s="263"/>
    </row>
    <row r="160" spans="1:13">
      <c r="A160" s="153"/>
      <c r="D160" s="14"/>
      <c r="E160" s="60"/>
      <c r="F160" s="60"/>
      <c r="I160" s="149" t="s">
        <v>49</v>
      </c>
      <c r="L160" s="264"/>
      <c r="M160" s="264"/>
    </row>
    <row r="161" spans="1:13">
      <c r="A161" s="62"/>
      <c r="B161" s="61"/>
      <c r="D161" s="14"/>
      <c r="E161" s="60"/>
      <c r="F161" s="60"/>
      <c r="I161" s="149" t="s">
        <v>37</v>
      </c>
      <c r="L161" s="263" t="s">
        <v>48</v>
      </c>
      <c r="M161" s="263"/>
    </row>
    <row r="162" spans="1:13">
      <c r="A162" s="59"/>
      <c r="B162" s="61"/>
    </row>
  </sheetData>
  <mergeCells count="27">
    <mergeCell ref="E4:E7"/>
    <mergeCell ref="G5:K5"/>
    <mergeCell ref="A158:H158"/>
    <mergeCell ref="A2:M2"/>
    <mergeCell ref="A4:A7"/>
    <mergeCell ref="G6:G7"/>
    <mergeCell ref="C4:C7"/>
    <mergeCell ref="A156:H156"/>
    <mergeCell ref="A154:G154"/>
    <mergeCell ref="J3:K3"/>
    <mergeCell ref="H6:H7"/>
    <mergeCell ref="I6:I7"/>
    <mergeCell ref="G4:K4"/>
    <mergeCell ref="B4:B7"/>
    <mergeCell ref="D4:D7"/>
    <mergeCell ref="M5:M7"/>
    <mergeCell ref="L5:L7"/>
    <mergeCell ref="F5:F7"/>
    <mergeCell ref="L160:M160"/>
    <mergeCell ref="L161:M161"/>
    <mergeCell ref="L154:M154"/>
    <mergeCell ref="L155:M155"/>
    <mergeCell ref="L156:M156"/>
    <mergeCell ref="L157:M157"/>
    <mergeCell ref="L158:M158"/>
    <mergeCell ref="L159:M159"/>
    <mergeCell ref="J6:K6"/>
  </mergeCells>
  <pageMargins left="0.70866141732283472" right="0.39370078740157483" top="0.74803149606299213" bottom="0.74803149606299213" header="0.31496062992125984" footer="0.31496062992125984"/>
  <pageSetup paperSize="9" scale="42" fitToHeight="0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97"/>
  <sheetViews>
    <sheetView zoomScale="120" zoomScaleNormal="120" workbookViewId="0"/>
  </sheetViews>
  <sheetFormatPr defaultRowHeight="11.25"/>
  <cols>
    <col min="1" max="1" width="7.7109375" style="155" customWidth="1"/>
    <col min="2" max="2" width="61.5703125" style="154" customWidth="1"/>
    <col min="3" max="3" width="7.7109375" style="154" customWidth="1"/>
    <col min="4" max="4" width="3.5703125" style="154" bestFit="1" customWidth="1"/>
    <col min="5" max="5" width="4.28515625" style="154" bestFit="1" customWidth="1"/>
    <col min="6" max="6" width="3.5703125" style="154" bestFit="1" customWidth="1"/>
    <col min="7" max="7" width="5.140625" style="154" customWidth="1"/>
    <col min="8" max="11" width="12.7109375" style="154" customWidth="1"/>
    <col min="12" max="16384" width="9.140625" style="154"/>
  </cols>
  <sheetData>
    <row r="2" spans="1:11">
      <c r="B2" s="266" t="s">
        <v>285</v>
      </c>
      <c r="C2" s="266"/>
      <c r="D2" s="266"/>
      <c r="E2" s="266"/>
      <c r="F2" s="266"/>
      <c r="G2" s="266"/>
      <c r="H2" s="266"/>
      <c r="I2" s="266"/>
      <c r="J2" s="266"/>
    </row>
    <row r="3" spans="1:11">
      <c r="B3" s="266"/>
      <c r="C3" s="266"/>
      <c r="D3" s="266"/>
      <c r="E3" s="266"/>
      <c r="F3" s="266"/>
      <c r="G3" s="266"/>
      <c r="H3" s="266"/>
      <c r="I3" s="266"/>
    </row>
    <row r="5" spans="1:11" ht="45">
      <c r="A5" s="174" t="s">
        <v>284</v>
      </c>
      <c r="B5" s="174" t="s">
        <v>218</v>
      </c>
      <c r="C5" s="174" t="s">
        <v>283</v>
      </c>
      <c r="D5" s="177" t="s">
        <v>282</v>
      </c>
      <c r="E5" s="177" t="s">
        <v>281</v>
      </c>
      <c r="F5" s="177" t="s">
        <v>280</v>
      </c>
      <c r="G5" s="176" t="s">
        <v>279</v>
      </c>
      <c r="H5" s="175" t="s">
        <v>278</v>
      </c>
      <c r="I5" s="175" t="s">
        <v>277</v>
      </c>
      <c r="J5" s="175" t="s">
        <v>276</v>
      </c>
      <c r="K5" s="175" t="s">
        <v>275</v>
      </c>
    </row>
    <row r="6" spans="1:11">
      <c r="A6" s="157">
        <v>1</v>
      </c>
      <c r="B6" s="174">
        <v>2</v>
      </c>
      <c r="C6" s="174">
        <v>3</v>
      </c>
      <c r="D6" s="174"/>
      <c r="E6" s="174"/>
      <c r="F6" s="174"/>
      <c r="G6" s="174">
        <v>4</v>
      </c>
      <c r="H6" s="174">
        <v>5</v>
      </c>
      <c r="I6" s="174">
        <v>6</v>
      </c>
      <c r="J6" s="174">
        <v>7</v>
      </c>
      <c r="K6" s="174">
        <v>8</v>
      </c>
    </row>
    <row r="7" spans="1:11">
      <c r="A7" s="166">
        <v>1</v>
      </c>
      <c r="B7" s="173" t="s">
        <v>274</v>
      </c>
      <c r="C7" s="163">
        <v>26000</v>
      </c>
      <c r="D7" s="163" t="s">
        <v>223</v>
      </c>
      <c r="E7" s="163" t="s">
        <v>223</v>
      </c>
      <c r="F7" s="172" t="s">
        <v>223</v>
      </c>
      <c r="G7" s="172" t="s">
        <v>223</v>
      </c>
      <c r="H7" s="162">
        <f>H10+H39</f>
        <v>14993752.4</v>
      </c>
      <c r="I7" s="162">
        <f>I10+I39</f>
        <v>14705713.210000001</v>
      </c>
      <c r="J7" s="162">
        <f>J10+J39</f>
        <v>14705713.210000001</v>
      </c>
      <c r="K7" s="162">
        <f>K10+K39</f>
        <v>0</v>
      </c>
    </row>
    <row r="8" spans="1:11" ht="112.5">
      <c r="A8" s="160" t="s">
        <v>273</v>
      </c>
      <c r="B8" s="171" t="s">
        <v>272</v>
      </c>
      <c r="C8" s="157">
        <v>26100</v>
      </c>
      <c r="D8" s="157" t="s">
        <v>223</v>
      </c>
      <c r="E8" s="157" t="s">
        <v>223</v>
      </c>
      <c r="F8" s="157" t="s">
        <v>223</v>
      </c>
      <c r="G8" s="157" t="s">
        <v>223</v>
      </c>
      <c r="H8" s="170" t="s">
        <v>223</v>
      </c>
      <c r="I8" s="170" t="s">
        <v>223</v>
      </c>
      <c r="J8" s="170" t="s">
        <v>223</v>
      </c>
      <c r="K8" s="170" t="s">
        <v>223</v>
      </c>
    </row>
    <row r="9" spans="1:11" ht="33.75">
      <c r="A9" s="160" t="s">
        <v>271</v>
      </c>
      <c r="B9" s="171" t="s">
        <v>270</v>
      </c>
      <c r="C9" s="157">
        <v>26200</v>
      </c>
      <c r="D9" s="157" t="s">
        <v>223</v>
      </c>
      <c r="E9" s="157" t="s">
        <v>223</v>
      </c>
      <c r="F9" s="157" t="s">
        <v>223</v>
      </c>
      <c r="G9" s="157" t="s">
        <v>223</v>
      </c>
      <c r="H9" s="170" t="s">
        <v>223</v>
      </c>
      <c r="I9" s="170" t="s">
        <v>223</v>
      </c>
      <c r="J9" s="170" t="s">
        <v>223</v>
      </c>
      <c r="K9" s="170" t="s">
        <v>223</v>
      </c>
    </row>
    <row r="10" spans="1:11" ht="32.25">
      <c r="A10" s="166" t="s">
        <v>269</v>
      </c>
      <c r="B10" s="169" t="s">
        <v>268</v>
      </c>
      <c r="C10" s="163">
        <v>26300</v>
      </c>
      <c r="D10" s="163" t="s">
        <v>223</v>
      </c>
      <c r="E10" s="163" t="s">
        <v>223</v>
      </c>
      <c r="F10" s="163" t="s">
        <v>223</v>
      </c>
      <c r="G10" s="163" t="s">
        <v>223</v>
      </c>
      <c r="H10" s="162">
        <f>H11+H18+H25+H28</f>
        <v>5206950.6400000006</v>
      </c>
      <c r="I10" s="162">
        <f>I11+I18+I25+I28</f>
        <v>0</v>
      </c>
      <c r="J10" s="162">
        <f>J11+J18+J25+J28</f>
        <v>0</v>
      </c>
      <c r="K10" s="162">
        <f>K11+K18+K25+K28</f>
        <v>0</v>
      </c>
    </row>
    <row r="11" spans="1:11" ht="33.75">
      <c r="A11" s="160" t="s">
        <v>267</v>
      </c>
      <c r="B11" s="161" t="s">
        <v>231</v>
      </c>
      <c r="C11" s="157">
        <v>26310</v>
      </c>
      <c r="D11" s="157" t="s">
        <v>223</v>
      </c>
      <c r="E11" s="157">
        <v>4</v>
      </c>
      <c r="F11" s="157" t="s">
        <v>223</v>
      </c>
      <c r="G11" s="157" t="s">
        <v>223</v>
      </c>
      <c r="H11" s="156">
        <f>H12+H15</f>
        <v>2476636.33</v>
      </c>
      <c r="I11" s="156">
        <f>I12+I15</f>
        <v>0</v>
      </c>
      <c r="J11" s="156">
        <f>J12+J15</f>
        <v>0</v>
      </c>
      <c r="K11" s="156">
        <f>K12+K15</f>
        <v>0</v>
      </c>
    </row>
    <row r="12" spans="1:11" ht="22.5">
      <c r="A12" s="160" t="s">
        <v>266</v>
      </c>
      <c r="B12" s="168" t="s">
        <v>245</v>
      </c>
      <c r="C12" s="157">
        <v>26311</v>
      </c>
      <c r="D12" s="157">
        <v>44</v>
      </c>
      <c r="E12" s="157">
        <v>4</v>
      </c>
      <c r="F12" s="157" t="s">
        <v>223</v>
      </c>
      <c r="G12" s="157" t="s">
        <v>223</v>
      </c>
      <c r="H12" s="156">
        <f>H13+H14</f>
        <v>2476636.33</v>
      </c>
      <c r="I12" s="156">
        <f>I13+I14</f>
        <v>0</v>
      </c>
      <c r="J12" s="156">
        <f>J13+J14</f>
        <v>0</v>
      </c>
      <c r="K12" s="156">
        <f>K13+K14</f>
        <v>0</v>
      </c>
    </row>
    <row r="13" spans="1:11" ht="22.5">
      <c r="A13" s="160"/>
      <c r="B13" s="159" t="s">
        <v>226</v>
      </c>
      <c r="C13" s="157">
        <v>26311</v>
      </c>
      <c r="D13" s="157">
        <v>44</v>
      </c>
      <c r="E13" s="157">
        <v>4</v>
      </c>
      <c r="F13" s="157">
        <v>119</v>
      </c>
      <c r="G13" s="157" t="s">
        <v>223</v>
      </c>
      <c r="H13" s="167"/>
      <c r="I13" s="167"/>
      <c r="J13" s="167"/>
      <c r="K13" s="167"/>
    </row>
    <row r="14" spans="1:11">
      <c r="A14" s="160"/>
      <c r="B14" s="159" t="s">
        <v>224</v>
      </c>
      <c r="C14" s="157">
        <v>26311</v>
      </c>
      <c r="D14" s="157">
        <v>44</v>
      </c>
      <c r="E14" s="157">
        <v>4</v>
      </c>
      <c r="F14" s="157">
        <v>244</v>
      </c>
      <c r="G14" s="157" t="s">
        <v>223</v>
      </c>
      <c r="H14" s="167">
        <v>2476636.33</v>
      </c>
      <c r="I14" s="167"/>
      <c r="J14" s="167"/>
      <c r="K14" s="167"/>
    </row>
    <row r="15" spans="1:11">
      <c r="A15" s="160" t="s">
        <v>265</v>
      </c>
      <c r="B15" s="168" t="s">
        <v>243</v>
      </c>
      <c r="C15" s="157">
        <v>26312</v>
      </c>
      <c r="D15" s="157">
        <v>223</v>
      </c>
      <c r="E15" s="157">
        <v>4</v>
      </c>
      <c r="F15" s="157" t="s">
        <v>223</v>
      </c>
      <c r="G15" s="157" t="s">
        <v>223</v>
      </c>
      <c r="H15" s="156">
        <f>H16+H17</f>
        <v>0</v>
      </c>
      <c r="I15" s="156">
        <f>I16+I17</f>
        <v>0</v>
      </c>
      <c r="J15" s="156">
        <f>J16+J17</f>
        <v>0</v>
      </c>
      <c r="K15" s="156">
        <f>K16+K17</f>
        <v>0</v>
      </c>
    </row>
    <row r="16" spans="1:11" ht="22.5">
      <c r="A16" s="160"/>
      <c r="B16" s="159" t="s">
        <v>226</v>
      </c>
      <c r="C16" s="157">
        <v>26312</v>
      </c>
      <c r="D16" s="157">
        <v>223</v>
      </c>
      <c r="E16" s="157">
        <v>4</v>
      </c>
      <c r="F16" s="157">
        <v>119</v>
      </c>
      <c r="G16" s="157" t="s">
        <v>223</v>
      </c>
      <c r="H16" s="167"/>
      <c r="I16" s="167"/>
      <c r="J16" s="167"/>
      <c r="K16" s="167"/>
    </row>
    <row r="17" spans="1:11">
      <c r="A17" s="160"/>
      <c r="B17" s="159" t="s">
        <v>224</v>
      </c>
      <c r="C17" s="157">
        <v>26312</v>
      </c>
      <c r="D17" s="157">
        <v>223</v>
      </c>
      <c r="E17" s="157">
        <v>4</v>
      </c>
      <c r="F17" s="157">
        <v>244</v>
      </c>
      <c r="G17" s="157" t="s">
        <v>223</v>
      </c>
      <c r="H17" s="167"/>
      <c r="I17" s="167"/>
      <c r="J17" s="167"/>
      <c r="K17" s="167"/>
    </row>
    <row r="18" spans="1:11" ht="22.5">
      <c r="A18" s="160" t="s">
        <v>264</v>
      </c>
      <c r="B18" s="161" t="s">
        <v>229</v>
      </c>
      <c r="C18" s="157">
        <v>26320</v>
      </c>
      <c r="D18" s="157" t="s">
        <v>223</v>
      </c>
      <c r="E18" s="157">
        <v>5</v>
      </c>
      <c r="F18" s="157" t="s">
        <v>223</v>
      </c>
      <c r="G18" s="157" t="s">
        <v>223</v>
      </c>
      <c r="H18" s="156">
        <f>H19+H22</f>
        <v>0</v>
      </c>
      <c r="I18" s="156">
        <f>I19+I22</f>
        <v>0</v>
      </c>
      <c r="J18" s="156">
        <f>J19+J22</f>
        <v>0</v>
      </c>
      <c r="K18" s="156">
        <f>K19+K22</f>
        <v>0</v>
      </c>
    </row>
    <row r="19" spans="1:11" ht="22.5">
      <c r="A19" s="160" t="s">
        <v>263</v>
      </c>
      <c r="B19" s="168" t="s">
        <v>245</v>
      </c>
      <c r="C19" s="157">
        <v>26321</v>
      </c>
      <c r="D19" s="157">
        <v>44</v>
      </c>
      <c r="E19" s="157">
        <v>5</v>
      </c>
      <c r="F19" s="157" t="s">
        <v>223</v>
      </c>
      <c r="G19" s="157" t="s">
        <v>223</v>
      </c>
      <c r="H19" s="156">
        <f>H20+H21</f>
        <v>0</v>
      </c>
      <c r="I19" s="156">
        <f>I20+I21</f>
        <v>0</v>
      </c>
      <c r="J19" s="156">
        <f>J20+J21</f>
        <v>0</v>
      </c>
      <c r="K19" s="156">
        <f>K20+K21</f>
        <v>0</v>
      </c>
    </row>
    <row r="20" spans="1:11" ht="22.5">
      <c r="A20" s="160"/>
      <c r="B20" s="159" t="s">
        <v>225</v>
      </c>
      <c r="C20" s="157">
        <v>26321</v>
      </c>
      <c r="D20" s="157">
        <v>44</v>
      </c>
      <c r="E20" s="157">
        <v>5</v>
      </c>
      <c r="F20" s="157">
        <v>243</v>
      </c>
      <c r="G20" s="157" t="s">
        <v>223</v>
      </c>
      <c r="H20" s="167"/>
      <c r="I20" s="167"/>
      <c r="J20" s="167"/>
      <c r="K20" s="167"/>
    </row>
    <row r="21" spans="1:11">
      <c r="A21" s="160"/>
      <c r="B21" s="159" t="s">
        <v>224</v>
      </c>
      <c r="C21" s="157">
        <v>26321</v>
      </c>
      <c r="D21" s="157">
        <v>44</v>
      </c>
      <c r="E21" s="157">
        <v>5</v>
      </c>
      <c r="F21" s="157">
        <v>244</v>
      </c>
      <c r="G21" s="157" t="s">
        <v>223</v>
      </c>
      <c r="H21" s="167"/>
      <c r="I21" s="167"/>
      <c r="J21" s="167"/>
      <c r="K21" s="167"/>
    </row>
    <row r="22" spans="1:11">
      <c r="A22" s="160" t="s">
        <v>262</v>
      </c>
      <c r="B22" s="168" t="s">
        <v>243</v>
      </c>
      <c r="C22" s="157">
        <v>26322</v>
      </c>
      <c r="D22" s="157">
        <v>223</v>
      </c>
      <c r="E22" s="157">
        <v>5</v>
      </c>
      <c r="F22" s="157" t="s">
        <v>223</v>
      </c>
      <c r="G22" s="157" t="s">
        <v>223</v>
      </c>
      <c r="H22" s="156">
        <f>H23+H24</f>
        <v>0</v>
      </c>
      <c r="I22" s="156">
        <f>I23+I24</f>
        <v>0</v>
      </c>
      <c r="J22" s="156">
        <f>J23+J24</f>
        <v>0</v>
      </c>
      <c r="K22" s="156">
        <f>K23+K24</f>
        <v>0</v>
      </c>
    </row>
    <row r="23" spans="1:11" ht="22.5">
      <c r="A23" s="160"/>
      <c r="B23" s="159" t="s">
        <v>225</v>
      </c>
      <c r="C23" s="157">
        <v>26322</v>
      </c>
      <c r="D23" s="157">
        <v>223</v>
      </c>
      <c r="E23" s="157">
        <v>5</v>
      </c>
      <c r="F23" s="157">
        <v>243</v>
      </c>
      <c r="G23" s="157" t="s">
        <v>223</v>
      </c>
      <c r="H23" s="167"/>
      <c r="I23" s="167"/>
      <c r="J23" s="167"/>
      <c r="K23" s="167"/>
    </row>
    <row r="24" spans="1:11">
      <c r="A24" s="160"/>
      <c r="B24" s="159" t="s">
        <v>224</v>
      </c>
      <c r="C24" s="157">
        <v>26322</v>
      </c>
      <c r="D24" s="157">
        <v>223</v>
      </c>
      <c r="E24" s="157">
        <v>5</v>
      </c>
      <c r="F24" s="157">
        <v>244</v>
      </c>
      <c r="G24" s="157" t="s">
        <v>223</v>
      </c>
      <c r="H24" s="167"/>
      <c r="I24" s="167"/>
      <c r="J24" s="167"/>
      <c r="K24" s="167"/>
    </row>
    <row r="25" spans="1:11" ht="22.5">
      <c r="A25" s="160" t="s">
        <v>261</v>
      </c>
      <c r="B25" s="161" t="s">
        <v>237</v>
      </c>
      <c r="C25" s="157">
        <v>26330</v>
      </c>
      <c r="D25" s="157" t="s">
        <v>223</v>
      </c>
      <c r="E25" s="157">
        <v>6</v>
      </c>
      <c r="F25" s="157" t="s">
        <v>223</v>
      </c>
      <c r="G25" s="157" t="s">
        <v>223</v>
      </c>
      <c r="H25" s="156">
        <f t="shared" ref="H25:K26" si="0">H26</f>
        <v>0</v>
      </c>
      <c r="I25" s="156">
        <f t="shared" si="0"/>
        <v>0</v>
      </c>
      <c r="J25" s="156">
        <f t="shared" si="0"/>
        <v>0</v>
      </c>
      <c r="K25" s="156">
        <f t="shared" si="0"/>
        <v>0</v>
      </c>
    </row>
    <row r="26" spans="1:11" ht="22.5">
      <c r="A26" s="160" t="s">
        <v>260</v>
      </c>
      <c r="B26" s="168" t="s">
        <v>245</v>
      </c>
      <c r="C26" s="157">
        <v>26331</v>
      </c>
      <c r="D26" s="157">
        <v>44</v>
      </c>
      <c r="E26" s="157">
        <v>6</v>
      </c>
      <c r="F26" s="157" t="s">
        <v>223</v>
      </c>
      <c r="G26" s="157" t="s">
        <v>223</v>
      </c>
      <c r="H26" s="156">
        <f t="shared" si="0"/>
        <v>0</v>
      </c>
      <c r="I26" s="156">
        <f t="shared" si="0"/>
        <v>0</v>
      </c>
      <c r="J26" s="156">
        <f t="shared" si="0"/>
        <v>0</v>
      </c>
      <c r="K26" s="156">
        <f t="shared" si="0"/>
        <v>0</v>
      </c>
    </row>
    <row r="27" spans="1:11" ht="22.5">
      <c r="A27" s="160"/>
      <c r="B27" s="159" t="s">
        <v>62</v>
      </c>
      <c r="C27" s="157">
        <v>26331</v>
      </c>
      <c r="D27" s="157">
        <v>44</v>
      </c>
      <c r="E27" s="157">
        <v>6</v>
      </c>
      <c r="F27" s="157">
        <v>407</v>
      </c>
      <c r="G27" s="157" t="s">
        <v>223</v>
      </c>
      <c r="H27" s="167"/>
      <c r="I27" s="167"/>
      <c r="J27" s="167"/>
      <c r="K27" s="167"/>
    </row>
    <row r="28" spans="1:11">
      <c r="A28" s="160" t="s">
        <v>259</v>
      </c>
      <c r="B28" s="161" t="s">
        <v>227</v>
      </c>
      <c r="C28" s="157">
        <v>26350</v>
      </c>
      <c r="D28" s="157" t="s">
        <v>223</v>
      </c>
      <c r="E28" s="157">
        <v>2</v>
      </c>
      <c r="F28" s="157" t="s">
        <v>223</v>
      </c>
      <c r="G28" s="157"/>
      <c r="H28" s="156">
        <f>H29+H34</f>
        <v>2730314.31</v>
      </c>
      <c r="I28" s="156">
        <f>I29+I34</f>
        <v>0</v>
      </c>
      <c r="J28" s="156">
        <f>J29+J34</f>
        <v>0</v>
      </c>
      <c r="K28" s="156">
        <f>K29+K34</f>
        <v>0</v>
      </c>
    </row>
    <row r="29" spans="1:11" ht="22.5">
      <c r="A29" s="160" t="s">
        <v>258</v>
      </c>
      <c r="B29" s="168" t="s">
        <v>245</v>
      </c>
      <c r="C29" s="157">
        <v>26351</v>
      </c>
      <c r="D29" s="157">
        <v>44</v>
      </c>
      <c r="E29" s="157">
        <v>2</v>
      </c>
      <c r="F29" s="157" t="s">
        <v>223</v>
      </c>
      <c r="G29" s="157" t="s">
        <v>223</v>
      </c>
      <c r="H29" s="156">
        <f>H30+H31+H32+H33</f>
        <v>2730314.31</v>
      </c>
      <c r="I29" s="156">
        <f>I30+I31+I32+I33</f>
        <v>0</v>
      </c>
      <c r="J29" s="156">
        <f>J30+J31+J32+J33</f>
        <v>0</v>
      </c>
      <c r="K29" s="156">
        <f>K30+K31+K32+K33</f>
        <v>0</v>
      </c>
    </row>
    <row r="30" spans="1:11" ht="22.5">
      <c r="A30" s="160"/>
      <c r="B30" s="159" t="s">
        <v>226</v>
      </c>
      <c r="C30" s="157">
        <v>26351</v>
      </c>
      <c r="D30" s="157">
        <v>44</v>
      </c>
      <c r="E30" s="157">
        <v>2</v>
      </c>
      <c r="F30" s="157">
        <v>119</v>
      </c>
      <c r="G30" s="157" t="s">
        <v>223</v>
      </c>
      <c r="H30" s="167"/>
      <c r="I30" s="167"/>
      <c r="J30" s="167"/>
      <c r="K30" s="167"/>
    </row>
    <row r="31" spans="1:11" ht="22.5">
      <c r="A31" s="160"/>
      <c r="B31" s="159" t="s">
        <v>225</v>
      </c>
      <c r="C31" s="157">
        <v>26351</v>
      </c>
      <c r="D31" s="157">
        <v>44</v>
      </c>
      <c r="E31" s="157">
        <v>2</v>
      </c>
      <c r="F31" s="157">
        <v>243</v>
      </c>
      <c r="G31" s="157" t="s">
        <v>223</v>
      </c>
      <c r="H31" s="167"/>
      <c r="I31" s="167"/>
      <c r="J31" s="167"/>
      <c r="K31" s="167"/>
    </row>
    <row r="32" spans="1:11">
      <c r="A32" s="160"/>
      <c r="B32" s="159" t="s">
        <v>224</v>
      </c>
      <c r="C32" s="157">
        <v>26351</v>
      </c>
      <c r="D32" s="157">
        <v>44</v>
      </c>
      <c r="E32" s="157">
        <v>2</v>
      </c>
      <c r="F32" s="157">
        <v>244</v>
      </c>
      <c r="G32" s="157" t="s">
        <v>223</v>
      </c>
      <c r="H32" s="167">
        <v>2730314.31</v>
      </c>
      <c r="I32" s="167"/>
      <c r="J32" s="167"/>
      <c r="K32" s="167"/>
    </row>
    <row r="33" spans="1:11" ht="22.5">
      <c r="A33" s="160"/>
      <c r="B33" s="159" t="s">
        <v>62</v>
      </c>
      <c r="C33" s="157">
        <v>26351</v>
      </c>
      <c r="D33" s="157">
        <v>44</v>
      </c>
      <c r="E33" s="157">
        <v>2</v>
      </c>
      <c r="F33" s="157">
        <v>407</v>
      </c>
      <c r="G33" s="157" t="s">
        <v>223</v>
      </c>
      <c r="H33" s="167"/>
      <c r="I33" s="167"/>
      <c r="J33" s="167"/>
      <c r="K33" s="167"/>
    </row>
    <row r="34" spans="1:11">
      <c r="A34" s="160" t="s">
        <v>257</v>
      </c>
      <c r="B34" s="168" t="s">
        <v>243</v>
      </c>
      <c r="C34" s="157">
        <v>26352</v>
      </c>
      <c r="D34" s="157">
        <v>223</v>
      </c>
      <c r="E34" s="157">
        <v>2</v>
      </c>
      <c r="F34" s="157" t="s">
        <v>223</v>
      </c>
      <c r="G34" s="157" t="s">
        <v>223</v>
      </c>
      <c r="H34" s="156">
        <f>H35+H36+H37+H38</f>
        <v>0</v>
      </c>
      <c r="I34" s="156">
        <f>I35+I36+I37+I38</f>
        <v>0</v>
      </c>
      <c r="J34" s="156">
        <f>J35+J36+J37+J38</f>
        <v>0</v>
      </c>
      <c r="K34" s="156">
        <f>K35+K36+K37+K38</f>
        <v>0</v>
      </c>
    </row>
    <row r="35" spans="1:11" ht="22.5">
      <c r="A35" s="160"/>
      <c r="B35" s="159" t="s">
        <v>226</v>
      </c>
      <c r="C35" s="157">
        <v>26352</v>
      </c>
      <c r="D35" s="157">
        <v>223</v>
      </c>
      <c r="E35" s="157">
        <v>2</v>
      </c>
      <c r="F35" s="157">
        <v>119</v>
      </c>
      <c r="G35" s="157" t="s">
        <v>223</v>
      </c>
      <c r="H35" s="167"/>
      <c r="I35" s="167"/>
      <c r="J35" s="167"/>
      <c r="K35" s="167"/>
    </row>
    <row r="36" spans="1:11" ht="22.5">
      <c r="A36" s="160"/>
      <c r="B36" s="159" t="s">
        <v>225</v>
      </c>
      <c r="C36" s="157">
        <v>26352</v>
      </c>
      <c r="D36" s="157">
        <v>223</v>
      </c>
      <c r="E36" s="157">
        <v>2</v>
      </c>
      <c r="F36" s="157">
        <v>243</v>
      </c>
      <c r="G36" s="157" t="s">
        <v>223</v>
      </c>
      <c r="H36" s="167"/>
      <c r="I36" s="167"/>
      <c r="J36" s="167"/>
      <c r="K36" s="167"/>
    </row>
    <row r="37" spans="1:11">
      <c r="A37" s="160"/>
      <c r="B37" s="159" t="s">
        <v>224</v>
      </c>
      <c r="C37" s="157">
        <v>26352</v>
      </c>
      <c r="D37" s="157">
        <v>223</v>
      </c>
      <c r="E37" s="157">
        <v>2</v>
      </c>
      <c r="F37" s="157">
        <v>244</v>
      </c>
      <c r="G37" s="157" t="s">
        <v>223</v>
      </c>
      <c r="H37" s="167"/>
      <c r="I37" s="167"/>
      <c r="J37" s="167"/>
      <c r="K37" s="167"/>
    </row>
    <row r="38" spans="1:11" ht="22.5">
      <c r="A38" s="160"/>
      <c r="B38" s="159" t="s">
        <v>62</v>
      </c>
      <c r="C38" s="157">
        <v>26352</v>
      </c>
      <c r="D38" s="157">
        <v>223</v>
      </c>
      <c r="E38" s="157">
        <v>2</v>
      </c>
      <c r="F38" s="157">
        <v>407</v>
      </c>
      <c r="G38" s="157" t="s">
        <v>223</v>
      </c>
      <c r="H38" s="167"/>
      <c r="I38" s="167"/>
      <c r="J38" s="167"/>
      <c r="K38" s="167"/>
    </row>
    <row r="39" spans="1:11" ht="32.25">
      <c r="A39" s="166" t="s">
        <v>256</v>
      </c>
      <c r="B39" s="169" t="s">
        <v>255</v>
      </c>
      <c r="C39" s="163">
        <v>26400</v>
      </c>
      <c r="D39" s="163" t="s">
        <v>223</v>
      </c>
      <c r="E39" s="163" t="s">
        <v>223</v>
      </c>
      <c r="F39" s="163" t="s">
        <v>223</v>
      </c>
      <c r="G39" s="163" t="s">
        <v>223</v>
      </c>
      <c r="H39" s="162">
        <f>H40+H48+H55+H58</f>
        <v>9786801.7599999998</v>
      </c>
      <c r="I39" s="162">
        <f>I40+I48+I55+I58</f>
        <v>14705713.210000001</v>
      </c>
      <c r="J39" s="162">
        <f>J40+J48+J55+J58</f>
        <v>14705713.210000001</v>
      </c>
      <c r="K39" s="162">
        <f>K40+K48+K55+K58</f>
        <v>0</v>
      </c>
    </row>
    <row r="40" spans="1:11" ht="33.75">
      <c r="A40" s="160" t="s">
        <v>254</v>
      </c>
      <c r="B40" s="161" t="s">
        <v>231</v>
      </c>
      <c r="C40" s="157">
        <v>26410</v>
      </c>
      <c r="D40" s="157" t="s">
        <v>223</v>
      </c>
      <c r="E40" s="157">
        <v>4</v>
      </c>
      <c r="F40" s="157" t="s">
        <v>223</v>
      </c>
      <c r="G40" s="157" t="s">
        <v>223</v>
      </c>
      <c r="H40" s="156">
        <f>H41+H45</f>
        <v>73691.64</v>
      </c>
      <c r="I40" s="156">
        <f>I41+I45</f>
        <v>2463145.89</v>
      </c>
      <c r="J40" s="156">
        <f>J41+J45</f>
        <v>2463145.89</v>
      </c>
      <c r="K40" s="156">
        <f>K41+K45</f>
        <v>0</v>
      </c>
    </row>
    <row r="41" spans="1:11" ht="22.5">
      <c r="A41" s="160" t="s">
        <v>253</v>
      </c>
      <c r="B41" s="168" t="s">
        <v>245</v>
      </c>
      <c r="C41" s="157">
        <v>26411</v>
      </c>
      <c r="D41" s="157">
        <v>44</v>
      </c>
      <c r="E41" s="157">
        <v>4</v>
      </c>
      <c r="F41" s="157" t="s">
        <v>223</v>
      </c>
      <c r="G41" s="157" t="s">
        <v>223</v>
      </c>
      <c r="H41" s="156">
        <f>H42+H43+H44</f>
        <v>73691.64</v>
      </c>
      <c r="I41" s="156">
        <f>I42+I43+I44</f>
        <v>2463145.89</v>
      </c>
      <c r="J41" s="156">
        <f>J42+J43+J44</f>
        <v>2463145.89</v>
      </c>
      <c r="K41" s="156">
        <f>K42+K43+K44</f>
        <v>0</v>
      </c>
    </row>
    <row r="42" spans="1:11" ht="22.5">
      <c r="A42" s="160"/>
      <c r="B42" s="159" t="s">
        <v>226</v>
      </c>
      <c r="C42" s="157">
        <v>26411</v>
      </c>
      <c r="D42" s="157">
        <v>44</v>
      </c>
      <c r="E42" s="157">
        <v>4</v>
      </c>
      <c r="F42" s="157">
        <v>119</v>
      </c>
      <c r="G42" s="157" t="s">
        <v>223</v>
      </c>
      <c r="H42" s="167"/>
      <c r="I42" s="167"/>
      <c r="J42" s="167"/>
      <c r="K42" s="167"/>
    </row>
    <row r="43" spans="1:11" ht="22.5">
      <c r="A43" s="160"/>
      <c r="B43" s="159" t="s">
        <v>225</v>
      </c>
      <c r="C43" s="157">
        <v>26411</v>
      </c>
      <c r="D43" s="157">
        <v>44</v>
      </c>
      <c r="E43" s="157">
        <v>4</v>
      </c>
      <c r="F43" s="157">
        <v>243</v>
      </c>
      <c r="G43" s="157" t="s">
        <v>223</v>
      </c>
      <c r="H43" s="167"/>
      <c r="I43" s="167"/>
      <c r="J43" s="167"/>
      <c r="K43" s="167"/>
    </row>
    <row r="44" spans="1:11">
      <c r="A44" s="160"/>
      <c r="B44" s="159" t="s">
        <v>224</v>
      </c>
      <c r="C44" s="157">
        <v>26411</v>
      </c>
      <c r="D44" s="157">
        <v>44</v>
      </c>
      <c r="E44" s="157">
        <v>4</v>
      </c>
      <c r="F44" s="157">
        <v>244</v>
      </c>
      <c r="G44" s="157" t="s">
        <v>223</v>
      </c>
      <c r="H44" s="167">
        <v>73691.64</v>
      </c>
      <c r="I44" s="167">
        <v>2463145.89</v>
      </c>
      <c r="J44" s="167">
        <v>2463145.89</v>
      </c>
      <c r="K44" s="167"/>
    </row>
    <row r="45" spans="1:11">
      <c r="A45" s="160" t="s">
        <v>252</v>
      </c>
      <c r="B45" s="168" t="s">
        <v>243</v>
      </c>
      <c r="C45" s="157">
        <v>26412</v>
      </c>
      <c r="D45" s="157">
        <v>223</v>
      </c>
      <c r="E45" s="157">
        <v>4</v>
      </c>
      <c r="F45" s="157" t="s">
        <v>223</v>
      </c>
      <c r="G45" s="157" t="s">
        <v>223</v>
      </c>
      <c r="H45" s="156">
        <f>H46+H47</f>
        <v>0</v>
      </c>
      <c r="I45" s="156">
        <f>I46+I47</f>
        <v>0</v>
      </c>
      <c r="J45" s="156">
        <f>J46+J47</f>
        <v>0</v>
      </c>
      <c r="K45" s="156">
        <f>K46+K47</f>
        <v>0</v>
      </c>
    </row>
    <row r="46" spans="1:11" ht="22.5">
      <c r="A46" s="160"/>
      <c r="B46" s="159" t="s">
        <v>226</v>
      </c>
      <c r="C46" s="157">
        <v>26412</v>
      </c>
      <c r="D46" s="157">
        <v>223</v>
      </c>
      <c r="E46" s="157">
        <v>4</v>
      </c>
      <c r="F46" s="157">
        <v>119</v>
      </c>
      <c r="G46" s="157" t="s">
        <v>223</v>
      </c>
      <c r="H46" s="167"/>
      <c r="I46" s="167"/>
      <c r="J46" s="167"/>
      <c r="K46" s="167"/>
    </row>
    <row r="47" spans="1:11">
      <c r="A47" s="160"/>
      <c r="B47" s="159" t="s">
        <v>224</v>
      </c>
      <c r="C47" s="157">
        <v>26412</v>
      </c>
      <c r="D47" s="157">
        <v>223</v>
      </c>
      <c r="E47" s="157">
        <v>4</v>
      </c>
      <c r="F47" s="157">
        <v>244</v>
      </c>
      <c r="G47" s="157" t="s">
        <v>223</v>
      </c>
      <c r="H47" s="167"/>
      <c r="I47" s="167"/>
      <c r="J47" s="167"/>
      <c r="K47" s="167"/>
    </row>
    <row r="48" spans="1:11" ht="22.5">
      <c r="A48" s="160" t="s">
        <v>251</v>
      </c>
      <c r="B48" s="161" t="s">
        <v>229</v>
      </c>
      <c r="C48" s="157">
        <v>26420</v>
      </c>
      <c r="D48" s="157" t="s">
        <v>223</v>
      </c>
      <c r="E48" s="157">
        <v>5</v>
      </c>
      <c r="F48" s="157" t="s">
        <v>223</v>
      </c>
      <c r="G48" s="157" t="s">
        <v>223</v>
      </c>
      <c r="H48" s="156">
        <f>H49+H52</f>
        <v>0</v>
      </c>
      <c r="I48" s="156">
        <f>I49+I52</f>
        <v>0</v>
      </c>
      <c r="J48" s="156">
        <f>J49+J52</f>
        <v>0</v>
      </c>
      <c r="K48" s="156">
        <f>K49+K52</f>
        <v>0</v>
      </c>
    </row>
    <row r="49" spans="1:11" ht="22.5">
      <c r="A49" s="160" t="s">
        <v>250</v>
      </c>
      <c r="B49" s="168" t="s">
        <v>245</v>
      </c>
      <c r="C49" s="157">
        <v>26421</v>
      </c>
      <c r="D49" s="157">
        <v>44</v>
      </c>
      <c r="E49" s="157">
        <v>5</v>
      </c>
      <c r="F49" s="157" t="s">
        <v>223</v>
      </c>
      <c r="G49" s="157" t="s">
        <v>223</v>
      </c>
      <c r="H49" s="156">
        <f>H50+H51</f>
        <v>0</v>
      </c>
      <c r="I49" s="156">
        <f>I50+I51</f>
        <v>0</v>
      </c>
      <c r="J49" s="156">
        <f>J50+J51</f>
        <v>0</v>
      </c>
      <c r="K49" s="156">
        <f>K50+K51</f>
        <v>0</v>
      </c>
    </row>
    <row r="50" spans="1:11" ht="22.5">
      <c r="A50" s="160"/>
      <c r="B50" s="159" t="s">
        <v>225</v>
      </c>
      <c r="C50" s="157">
        <v>26421</v>
      </c>
      <c r="D50" s="157">
        <v>44</v>
      </c>
      <c r="E50" s="157">
        <v>5</v>
      </c>
      <c r="F50" s="157">
        <v>243</v>
      </c>
      <c r="G50" s="157" t="s">
        <v>223</v>
      </c>
      <c r="H50" s="167"/>
      <c r="I50" s="167"/>
      <c r="J50" s="167"/>
      <c r="K50" s="167"/>
    </row>
    <row r="51" spans="1:11">
      <c r="A51" s="160"/>
      <c r="B51" s="159" t="s">
        <v>224</v>
      </c>
      <c r="C51" s="157">
        <v>26421</v>
      </c>
      <c r="D51" s="157">
        <v>44</v>
      </c>
      <c r="E51" s="157">
        <v>5</v>
      </c>
      <c r="F51" s="157">
        <v>244</v>
      </c>
      <c r="G51" s="157" t="s">
        <v>223</v>
      </c>
      <c r="H51" s="167"/>
      <c r="I51" s="167"/>
      <c r="J51" s="167"/>
      <c r="K51" s="167"/>
    </row>
    <row r="52" spans="1:11">
      <c r="A52" s="160" t="s">
        <v>249</v>
      </c>
      <c r="B52" s="168" t="s">
        <v>243</v>
      </c>
      <c r="C52" s="157">
        <v>26422</v>
      </c>
      <c r="D52" s="157">
        <v>223</v>
      </c>
      <c r="E52" s="157">
        <v>5</v>
      </c>
      <c r="F52" s="157" t="s">
        <v>223</v>
      </c>
      <c r="G52" s="157" t="s">
        <v>223</v>
      </c>
      <c r="H52" s="156">
        <f>H53+H54</f>
        <v>0</v>
      </c>
      <c r="I52" s="156">
        <f>I53+I54</f>
        <v>0</v>
      </c>
      <c r="J52" s="156">
        <f>J53+J54</f>
        <v>0</v>
      </c>
      <c r="K52" s="156">
        <f>K53+K54</f>
        <v>0</v>
      </c>
    </row>
    <row r="53" spans="1:11" ht="22.5">
      <c r="A53" s="160"/>
      <c r="B53" s="159" t="s">
        <v>225</v>
      </c>
      <c r="C53" s="157">
        <v>26422</v>
      </c>
      <c r="D53" s="157">
        <v>223</v>
      </c>
      <c r="E53" s="157">
        <v>5</v>
      </c>
      <c r="F53" s="157">
        <v>243</v>
      </c>
      <c r="G53" s="157" t="s">
        <v>223</v>
      </c>
      <c r="H53" s="167"/>
      <c r="I53" s="167"/>
      <c r="J53" s="167"/>
      <c r="K53" s="167"/>
    </row>
    <row r="54" spans="1:11">
      <c r="A54" s="160"/>
      <c r="B54" s="159" t="s">
        <v>224</v>
      </c>
      <c r="C54" s="157">
        <v>26422</v>
      </c>
      <c r="D54" s="157">
        <v>223</v>
      </c>
      <c r="E54" s="157">
        <v>5</v>
      </c>
      <c r="F54" s="157">
        <v>244</v>
      </c>
      <c r="G54" s="157" t="s">
        <v>223</v>
      </c>
      <c r="H54" s="167"/>
      <c r="I54" s="167"/>
      <c r="J54" s="167"/>
      <c r="K54" s="167"/>
    </row>
    <row r="55" spans="1:11" ht="22.5">
      <c r="A55" s="160" t="s">
        <v>248</v>
      </c>
      <c r="B55" s="161" t="s">
        <v>237</v>
      </c>
      <c r="C55" s="157">
        <v>26430</v>
      </c>
      <c r="D55" s="157" t="s">
        <v>223</v>
      </c>
      <c r="E55" s="157">
        <v>6</v>
      </c>
      <c r="F55" s="157" t="s">
        <v>223</v>
      </c>
      <c r="G55" s="157" t="s">
        <v>223</v>
      </c>
      <c r="H55" s="156">
        <f t="shared" ref="H55:K56" si="1">H56</f>
        <v>0</v>
      </c>
      <c r="I55" s="156">
        <f t="shared" si="1"/>
        <v>0</v>
      </c>
      <c r="J55" s="156">
        <f t="shared" si="1"/>
        <v>0</v>
      </c>
      <c r="K55" s="156">
        <f t="shared" si="1"/>
        <v>0</v>
      </c>
    </row>
    <row r="56" spans="1:11" ht="22.5">
      <c r="A56" s="160"/>
      <c r="B56" s="168" t="s">
        <v>245</v>
      </c>
      <c r="C56" s="157">
        <v>26431</v>
      </c>
      <c r="D56" s="157">
        <v>44</v>
      </c>
      <c r="E56" s="157">
        <v>6</v>
      </c>
      <c r="F56" s="157" t="s">
        <v>223</v>
      </c>
      <c r="G56" s="157" t="s">
        <v>223</v>
      </c>
      <c r="H56" s="156">
        <f t="shared" si="1"/>
        <v>0</v>
      </c>
      <c r="I56" s="156">
        <f t="shared" si="1"/>
        <v>0</v>
      </c>
      <c r="J56" s="156">
        <f t="shared" si="1"/>
        <v>0</v>
      </c>
      <c r="K56" s="156">
        <f t="shared" si="1"/>
        <v>0</v>
      </c>
    </row>
    <row r="57" spans="1:11" ht="22.5">
      <c r="A57" s="160"/>
      <c r="B57" s="159" t="s">
        <v>62</v>
      </c>
      <c r="C57" s="157">
        <v>26431</v>
      </c>
      <c r="D57" s="157">
        <v>44</v>
      </c>
      <c r="E57" s="157">
        <v>6</v>
      </c>
      <c r="F57" s="157">
        <v>407</v>
      </c>
      <c r="G57" s="157" t="s">
        <v>223</v>
      </c>
      <c r="H57" s="167"/>
      <c r="I57" s="167"/>
      <c r="J57" s="167"/>
      <c r="K57" s="167"/>
    </row>
    <row r="58" spans="1:11">
      <c r="A58" s="160" t="s">
        <v>247</v>
      </c>
      <c r="B58" s="161" t="s">
        <v>227</v>
      </c>
      <c r="C58" s="157">
        <v>26450</v>
      </c>
      <c r="D58" s="157" t="s">
        <v>223</v>
      </c>
      <c r="E58" s="157">
        <v>2</v>
      </c>
      <c r="F58" s="157" t="s">
        <v>223</v>
      </c>
      <c r="G58" s="157" t="s">
        <v>223</v>
      </c>
      <c r="H58" s="156">
        <f>H59+H64</f>
        <v>9713110.1199999992</v>
      </c>
      <c r="I58" s="156">
        <f>I59+I64</f>
        <v>12242567.32</v>
      </c>
      <c r="J58" s="156">
        <f>J59+J64</f>
        <v>12242567.32</v>
      </c>
      <c r="K58" s="156">
        <f>K59+K64</f>
        <v>0</v>
      </c>
    </row>
    <row r="59" spans="1:11" ht="22.5">
      <c r="A59" s="160" t="s">
        <v>246</v>
      </c>
      <c r="B59" s="168" t="s">
        <v>245</v>
      </c>
      <c r="C59" s="157">
        <v>26451</v>
      </c>
      <c r="D59" s="157">
        <v>44</v>
      </c>
      <c r="E59" s="157">
        <v>2</v>
      </c>
      <c r="F59" s="157" t="s">
        <v>223</v>
      </c>
      <c r="G59" s="157" t="s">
        <v>223</v>
      </c>
      <c r="H59" s="156">
        <f>H60+H61+H62+H63</f>
        <v>9713110.1199999992</v>
      </c>
      <c r="I59" s="156">
        <f>I60+I61+I62+I63</f>
        <v>12242567.32</v>
      </c>
      <c r="J59" s="156">
        <f>J60+J61+J62+J63</f>
        <v>12242567.32</v>
      </c>
      <c r="K59" s="156">
        <f>K60+K61+K62+K63</f>
        <v>0</v>
      </c>
    </row>
    <row r="60" spans="1:11" ht="22.5">
      <c r="A60" s="160"/>
      <c r="B60" s="159" t="s">
        <v>226</v>
      </c>
      <c r="C60" s="157">
        <v>26451</v>
      </c>
      <c r="D60" s="157">
        <v>44</v>
      </c>
      <c r="E60" s="157">
        <v>2</v>
      </c>
      <c r="F60" s="157">
        <v>119</v>
      </c>
      <c r="G60" s="157" t="s">
        <v>223</v>
      </c>
      <c r="H60" s="167"/>
      <c r="I60" s="167"/>
      <c r="J60" s="167"/>
      <c r="K60" s="167"/>
    </row>
    <row r="61" spans="1:11" ht="22.5">
      <c r="A61" s="160"/>
      <c r="B61" s="159" t="s">
        <v>225</v>
      </c>
      <c r="C61" s="157">
        <v>26451</v>
      </c>
      <c r="D61" s="157">
        <v>44</v>
      </c>
      <c r="E61" s="157">
        <v>2</v>
      </c>
      <c r="F61" s="157">
        <v>243</v>
      </c>
      <c r="G61" s="157" t="s">
        <v>223</v>
      </c>
      <c r="H61" s="167"/>
      <c r="I61" s="167"/>
      <c r="J61" s="167"/>
      <c r="K61" s="167"/>
    </row>
    <row r="62" spans="1:11">
      <c r="A62" s="160"/>
      <c r="B62" s="159" t="s">
        <v>224</v>
      </c>
      <c r="C62" s="157">
        <v>26451</v>
      </c>
      <c r="D62" s="157">
        <v>44</v>
      </c>
      <c r="E62" s="157">
        <v>2</v>
      </c>
      <c r="F62" s="157">
        <v>244</v>
      </c>
      <c r="G62" s="157" t="s">
        <v>223</v>
      </c>
      <c r="H62" s="167">
        <v>9713110.1199999992</v>
      </c>
      <c r="I62" s="167">
        <v>12242567.32</v>
      </c>
      <c r="J62" s="167">
        <v>12242567.32</v>
      </c>
      <c r="K62" s="167"/>
    </row>
    <row r="63" spans="1:11" ht="22.5">
      <c r="A63" s="160"/>
      <c r="B63" s="159" t="s">
        <v>62</v>
      </c>
      <c r="C63" s="157">
        <v>26451</v>
      </c>
      <c r="D63" s="157">
        <v>44</v>
      </c>
      <c r="E63" s="157">
        <v>2</v>
      </c>
      <c r="F63" s="157">
        <v>407</v>
      </c>
      <c r="G63" s="157" t="s">
        <v>223</v>
      </c>
      <c r="H63" s="167"/>
      <c r="I63" s="167"/>
      <c r="J63" s="167"/>
      <c r="K63" s="167"/>
    </row>
    <row r="64" spans="1:11">
      <c r="A64" s="160" t="s">
        <v>244</v>
      </c>
      <c r="B64" s="168" t="s">
        <v>243</v>
      </c>
      <c r="C64" s="157">
        <v>26452</v>
      </c>
      <c r="D64" s="157">
        <v>223</v>
      </c>
      <c r="E64" s="157">
        <v>2</v>
      </c>
      <c r="F64" s="157" t="s">
        <v>223</v>
      </c>
      <c r="G64" s="157" t="s">
        <v>223</v>
      </c>
      <c r="H64" s="156">
        <f>H65+H66+H67+H68</f>
        <v>0</v>
      </c>
      <c r="I64" s="156">
        <f>I65+I66+I67+I68</f>
        <v>0</v>
      </c>
      <c r="J64" s="156">
        <f>J65+J66+J67+J68</f>
        <v>0</v>
      </c>
      <c r="K64" s="156">
        <f>K65+K66+K67+K68</f>
        <v>0</v>
      </c>
    </row>
    <row r="65" spans="1:11" ht="22.5">
      <c r="A65" s="160"/>
      <c r="B65" s="159" t="s">
        <v>226</v>
      </c>
      <c r="C65" s="157">
        <v>26452</v>
      </c>
      <c r="D65" s="157">
        <v>223</v>
      </c>
      <c r="E65" s="157">
        <v>2</v>
      </c>
      <c r="F65" s="157">
        <v>119</v>
      </c>
      <c r="G65" s="157" t="s">
        <v>223</v>
      </c>
      <c r="H65" s="167"/>
      <c r="I65" s="167"/>
      <c r="J65" s="167"/>
      <c r="K65" s="167"/>
    </row>
    <row r="66" spans="1:11" ht="22.5">
      <c r="A66" s="160"/>
      <c r="B66" s="159" t="s">
        <v>225</v>
      </c>
      <c r="C66" s="157">
        <v>26452</v>
      </c>
      <c r="D66" s="157">
        <v>223</v>
      </c>
      <c r="E66" s="157">
        <v>2</v>
      </c>
      <c r="F66" s="157">
        <v>243</v>
      </c>
      <c r="G66" s="157" t="s">
        <v>223</v>
      </c>
      <c r="H66" s="167"/>
      <c r="I66" s="167"/>
      <c r="J66" s="167"/>
      <c r="K66" s="167"/>
    </row>
    <row r="67" spans="1:11">
      <c r="A67" s="160"/>
      <c r="B67" s="159" t="s">
        <v>224</v>
      </c>
      <c r="C67" s="157">
        <v>26452</v>
      </c>
      <c r="D67" s="157">
        <v>223</v>
      </c>
      <c r="E67" s="157">
        <v>2</v>
      </c>
      <c r="F67" s="157">
        <v>244</v>
      </c>
      <c r="G67" s="157" t="s">
        <v>223</v>
      </c>
      <c r="H67" s="167"/>
      <c r="I67" s="167"/>
      <c r="J67" s="167"/>
      <c r="K67" s="167"/>
    </row>
    <row r="68" spans="1:11" ht="22.5">
      <c r="A68" s="160"/>
      <c r="B68" s="159" t="s">
        <v>62</v>
      </c>
      <c r="C68" s="157">
        <v>26452</v>
      </c>
      <c r="D68" s="157">
        <v>223</v>
      </c>
      <c r="E68" s="157">
        <v>2</v>
      </c>
      <c r="F68" s="157">
        <v>407</v>
      </c>
      <c r="G68" s="157" t="s">
        <v>223</v>
      </c>
      <c r="H68" s="167"/>
      <c r="I68" s="167"/>
      <c r="J68" s="167"/>
      <c r="K68" s="167"/>
    </row>
    <row r="69" spans="1:11" ht="32.25">
      <c r="A69" s="166" t="s">
        <v>242</v>
      </c>
      <c r="B69" s="165" t="s">
        <v>241</v>
      </c>
      <c r="C69" s="164">
        <v>26500</v>
      </c>
      <c r="D69" s="163" t="s">
        <v>223</v>
      </c>
      <c r="E69" s="163" t="s">
        <v>223</v>
      </c>
      <c r="F69" s="163" t="s">
        <v>223</v>
      </c>
      <c r="G69" s="163" t="s">
        <v>223</v>
      </c>
      <c r="H69" s="162">
        <f>H71+H75+H78+H80</f>
        <v>9786801.7599999998</v>
      </c>
      <c r="I69" s="162">
        <f>I71+I75+I78+I80</f>
        <v>14705713.210000001</v>
      </c>
      <c r="J69" s="162">
        <f>J71+J75+J78+J80</f>
        <v>14705713.210000001</v>
      </c>
      <c r="K69" s="162">
        <f>K71+K75+K78+K80</f>
        <v>0</v>
      </c>
    </row>
    <row r="70" spans="1:11">
      <c r="A70" s="160"/>
      <c r="B70" s="161" t="s">
        <v>233</v>
      </c>
      <c r="C70" s="158">
        <v>26510</v>
      </c>
      <c r="D70" s="157" t="s">
        <v>223</v>
      </c>
      <c r="E70" s="157" t="s">
        <v>223</v>
      </c>
      <c r="F70" s="157" t="s">
        <v>223</v>
      </c>
      <c r="G70" s="157" t="s">
        <v>223</v>
      </c>
      <c r="H70" s="157" t="s">
        <v>223</v>
      </c>
      <c r="I70" s="157" t="s">
        <v>223</v>
      </c>
      <c r="J70" s="157" t="s">
        <v>223</v>
      </c>
      <c r="K70" s="157" t="s">
        <v>223</v>
      </c>
    </row>
    <row r="71" spans="1:11" ht="33.75">
      <c r="A71" s="160" t="s">
        <v>240</v>
      </c>
      <c r="B71" s="161" t="s">
        <v>231</v>
      </c>
      <c r="C71" s="158">
        <v>26511</v>
      </c>
      <c r="D71" s="157">
        <v>44</v>
      </c>
      <c r="E71" s="157">
        <v>4</v>
      </c>
      <c r="F71" s="157" t="s">
        <v>223</v>
      </c>
      <c r="G71" s="157" t="s">
        <v>223</v>
      </c>
      <c r="H71" s="156">
        <f>H72+H73+H74</f>
        <v>73691.64</v>
      </c>
      <c r="I71" s="156">
        <f>I72+I73+I74</f>
        <v>2463145.89</v>
      </c>
      <c r="J71" s="156">
        <f>J72+J73+J74</f>
        <v>2463145.89</v>
      </c>
      <c r="K71" s="156">
        <f>K72+K73+K74</f>
        <v>0</v>
      </c>
    </row>
    <row r="72" spans="1:11" ht="22.5">
      <c r="A72" s="160"/>
      <c r="B72" s="159" t="s">
        <v>226</v>
      </c>
      <c r="C72" s="158">
        <v>26511</v>
      </c>
      <c r="D72" s="157">
        <v>44</v>
      </c>
      <c r="E72" s="157">
        <v>4</v>
      </c>
      <c r="F72" s="157">
        <v>119</v>
      </c>
      <c r="G72" s="157" t="s">
        <v>223</v>
      </c>
      <c r="H72" s="156">
        <f t="shared" ref="H72:K74" si="2">H42</f>
        <v>0</v>
      </c>
      <c r="I72" s="156">
        <f t="shared" si="2"/>
        <v>0</v>
      </c>
      <c r="J72" s="156">
        <f t="shared" si="2"/>
        <v>0</v>
      </c>
      <c r="K72" s="156">
        <f t="shared" si="2"/>
        <v>0</v>
      </c>
    </row>
    <row r="73" spans="1:11" ht="22.5">
      <c r="A73" s="160"/>
      <c r="B73" s="159" t="s">
        <v>225</v>
      </c>
      <c r="C73" s="158">
        <v>26511</v>
      </c>
      <c r="D73" s="157">
        <v>44</v>
      </c>
      <c r="E73" s="157">
        <v>4</v>
      </c>
      <c r="F73" s="157">
        <v>243</v>
      </c>
      <c r="G73" s="157" t="s">
        <v>223</v>
      </c>
      <c r="H73" s="156">
        <f t="shared" si="2"/>
        <v>0</v>
      </c>
      <c r="I73" s="156">
        <f t="shared" si="2"/>
        <v>0</v>
      </c>
      <c r="J73" s="156">
        <f t="shared" si="2"/>
        <v>0</v>
      </c>
      <c r="K73" s="156">
        <f t="shared" si="2"/>
        <v>0</v>
      </c>
    </row>
    <row r="74" spans="1:11">
      <c r="A74" s="160"/>
      <c r="B74" s="159" t="s">
        <v>224</v>
      </c>
      <c r="C74" s="158">
        <v>26511</v>
      </c>
      <c r="D74" s="157">
        <v>44</v>
      </c>
      <c r="E74" s="157">
        <v>4</v>
      </c>
      <c r="F74" s="157">
        <v>244</v>
      </c>
      <c r="G74" s="157" t="s">
        <v>223</v>
      </c>
      <c r="H74" s="156">
        <f t="shared" si="2"/>
        <v>73691.64</v>
      </c>
      <c r="I74" s="156">
        <f t="shared" si="2"/>
        <v>2463145.89</v>
      </c>
      <c r="J74" s="156">
        <f t="shared" si="2"/>
        <v>2463145.89</v>
      </c>
      <c r="K74" s="156">
        <f t="shared" si="2"/>
        <v>0</v>
      </c>
    </row>
    <row r="75" spans="1:11" ht="22.5">
      <c r="A75" s="160" t="s">
        <v>239</v>
      </c>
      <c r="B75" s="161" t="s">
        <v>229</v>
      </c>
      <c r="C75" s="158">
        <v>26512</v>
      </c>
      <c r="D75" s="157">
        <v>44</v>
      </c>
      <c r="E75" s="157">
        <v>5</v>
      </c>
      <c r="F75" s="157" t="s">
        <v>223</v>
      </c>
      <c r="G75" s="157" t="s">
        <v>223</v>
      </c>
      <c r="H75" s="156">
        <f>H76+H77</f>
        <v>0</v>
      </c>
      <c r="I75" s="156">
        <f>I76+I77</f>
        <v>0</v>
      </c>
      <c r="J75" s="156">
        <f>J76+J77</f>
        <v>0</v>
      </c>
      <c r="K75" s="156">
        <f>K76+K77</f>
        <v>0</v>
      </c>
    </row>
    <row r="76" spans="1:11" ht="22.5">
      <c r="A76" s="160"/>
      <c r="B76" s="159" t="s">
        <v>225</v>
      </c>
      <c r="C76" s="158">
        <v>26512</v>
      </c>
      <c r="D76" s="157">
        <v>44</v>
      </c>
      <c r="E76" s="157">
        <v>5</v>
      </c>
      <c r="F76" s="157">
        <v>243</v>
      </c>
      <c r="G76" s="157" t="s">
        <v>223</v>
      </c>
      <c r="H76" s="156">
        <f t="shared" ref="H76:K77" si="3">H50</f>
        <v>0</v>
      </c>
      <c r="I76" s="156">
        <f t="shared" si="3"/>
        <v>0</v>
      </c>
      <c r="J76" s="156">
        <f t="shared" si="3"/>
        <v>0</v>
      </c>
      <c r="K76" s="156">
        <f t="shared" si="3"/>
        <v>0</v>
      </c>
    </row>
    <row r="77" spans="1:11">
      <c r="A77" s="160"/>
      <c r="B77" s="159" t="s">
        <v>224</v>
      </c>
      <c r="C77" s="158">
        <v>26512</v>
      </c>
      <c r="D77" s="157">
        <v>44</v>
      </c>
      <c r="E77" s="157">
        <v>5</v>
      </c>
      <c r="F77" s="157">
        <v>244</v>
      </c>
      <c r="G77" s="157" t="s">
        <v>223</v>
      </c>
      <c r="H77" s="156">
        <f t="shared" si="3"/>
        <v>0</v>
      </c>
      <c r="I77" s="156">
        <f t="shared" si="3"/>
        <v>0</v>
      </c>
      <c r="J77" s="156">
        <f t="shared" si="3"/>
        <v>0</v>
      </c>
      <c r="K77" s="156">
        <f t="shared" si="3"/>
        <v>0</v>
      </c>
    </row>
    <row r="78" spans="1:11" ht="22.5">
      <c r="A78" s="160" t="s">
        <v>238</v>
      </c>
      <c r="B78" s="161" t="s">
        <v>237</v>
      </c>
      <c r="C78" s="158">
        <v>26513</v>
      </c>
      <c r="D78" s="157">
        <v>44</v>
      </c>
      <c r="E78" s="157">
        <v>6</v>
      </c>
      <c r="F78" s="157" t="s">
        <v>223</v>
      </c>
      <c r="G78" s="157" t="s">
        <v>223</v>
      </c>
      <c r="H78" s="156">
        <f>H79</f>
        <v>0</v>
      </c>
      <c r="I78" s="156">
        <f>I79</f>
        <v>0</v>
      </c>
      <c r="J78" s="156">
        <f>J79</f>
        <v>0</v>
      </c>
      <c r="K78" s="156">
        <f>K79</f>
        <v>0</v>
      </c>
    </row>
    <row r="79" spans="1:11" ht="22.5">
      <c r="A79" s="160"/>
      <c r="B79" s="159" t="s">
        <v>62</v>
      </c>
      <c r="C79" s="158">
        <v>26513</v>
      </c>
      <c r="D79" s="157">
        <v>44</v>
      </c>
      <c r="E79" s="157">
        <v>6</v>
      </c>
      <c r="F79" s="157">
        <v>407</v>
      </c>
      <c r="G79" s="157" t="s">
        <v>223</v>
      </c>
      <c r="H79" s="156">
        <f>H57</f>
        <v>0</v>
      </c>
      <c r="I79" s="156">
        <f>I57</f>
        <v>0</v>
      </c>
      <c r="J79" s="156">
        <f>J57</f>
        <v>0</v>
      </c>
      <c r="K79" s="156">
        <f>K57</f>
        <v>0</v>
      </c>
    </row>
    <row r="80" spans="1:11">
      <c r="A80" s="160" t="s">
        <v>236</v>
      </c>
      <c r="B80" s="161" t="s">
        <v>227</v>
      </c>
      <c r="C80" s="158">
        <v>26514</v>
      </c>
      <c r="D80" s="157">
        <v>44</v>
      </c>
      <c r="E80" s="157">
        <v>2</v>
      </c>
      <c r="F80" s="157" t="s">
        <v>223</v>
      </c>
      <c r="G80" s="157" t="s">
        <v>223</v>
      </c>
      <c r="H80" s="156">
        <f>H81+H82+H83+H84</f>
        <v>9713110.1199999992</v>
      </c>
      <c r="I80" s="156">
        <f>I81+I82+I83+I84</f>
        <v>12242567.32</v>
      </c>
      <c r="J80" s="156">
        <f>J81+J82+J83+J84</f>
        <v>12242567.32</v>
      </c>
      <c r="K80" s="156">
        <f>K81+K82+K83+K84</f>
        <v>0</v>
      </c>
    </row>
    <row r="81" spans="1:11" ht="22.5">
      <c r="A81" s="160"/>
      <c r="B81" s="159" t="s">
        <v>226</v>
      </c>
      <c r="C81" s="158">
        <v>26514</v>
      </c>
      <c r="D81" s="157">
        <v>44</v>
      </c>
      <c r="E81" s="157">
        <v>2</v>
      </c>
      <c r="F81" s="157">
        <v>119</v>
      </c>
      <c r="G81" s="157" t="s">
        <v>223</v>
      </c>
      <c r="H81" s="156">
        <f t="shared" ref="H81:K84" si="4">H60</f>
        <v>0</v>
      </c>
      <c r="I81" s="156">
        <f t="shared" si="4"/>
        <v>0</v>
      </c>
      <c r="J81" s="156">
        <f t="shared" si="4"/>
        <v>0</v>
      </c>
      <c r="K81" s="156">
        <f t="shared" si="4"/>
        <v>0</v>
      </c>
    </row>
    <row r="82" spans="1:11" ht="22.5">
      <c r="A82" s="160"/>
      <c r="B82" s="159" t="s">
        <v>225</v>
      </c>
      <c r="C82" s="158">
        <v>26514</v>
      </c>
      <c r="D82" s="157">
        <v>44</v>
      </c>
      <c r="E82" s="157">
        <v>2</v>
      </c>
      <c r="F82" s="157">
        <v>243</v>
      </c>
      <c r="G82" s="157" t="s">
        <v>223</v>
      </c>
      <c r="H82" s="156">
        <f t="shared" si="4"/>
        <v>0</v>
      </c>
      <c r="I82" s="156">
        <f t="shared" si="4"/>
        <v>0</v>
      </c>
      <c r="J82" s="156">
        <f t="shared" si="4"/>
        <v>0</v>
      </c>
      <c r="K82" s="156">
        <f t="shared" si="4"/>
        <v>0</v>
      </c>
    </row>
    <row r="83" spans="1:11">
      <c r="A83" s="160"/>
      <c r="B83" s="159" t="s">
        <v>224</v>
      </c>
      <c r="C83" s="158">
        <v>26514</v>
      </c>
      <c r="D83" s="157">
        <v>44</v>
      </c>
      <c r="E83" s="157">
        <v>2</v>
      </c>
      <c r="F83" s="157">
        <v>244</v>
      </c>
      <c r="G83" s="157" t="s">
        <v>223</v>
      </c>
      <c r="H83" s="156">
        <f t="shared" si="4"/>
        <v>9713110.1199999992</v>
      </c>
      <c r="I83" s="156">
        <f t="shared" si="4"/>
        <v>12242567.32</v>
      </c>
      <c r="J83" s="156">
        <f t="shared" si="4"/>
        <v>12242567.32</v>
      </c>
      <c r="K83" s="156">
        <f t="shared" si="4"/>
        <v>0</v>
      </c>
    </row>
    <row r="84" spans="1:11" ht="22.5">
      <c r="A84" s="160"/>
      <c r="B84" s="159" t="s">
        <v>62</v>
      </c>
      <c r="C84" s="158">
        <v>26514</v>
      </c>
      <c r="D84" s="157">
        <v>44</v>
      </c>
      <c r="E84" s="157">
        <v>2</v>
      </c>
      <c r="F84" s="157">
        <v>407</v>
      </c>
      <c r="G84" s="157" t="s">
        <v>223</v>
      </c>
      <c r="H84" s="156">
        <f t="shared" si="4"/>
        <v>0</v>
      </c>
      <c r="I84" s="156">
        <f t="shared" si="4"/>
        <v>0</v>
      </c>
      <c r="J84" s="156">
        <f t="shared" si="4"/>
        <v>0</v>
      </c>
      <c r="K84" s="156">
        <f t="shared" si="4"/>
        <v>0</v>
      </c>
    </row>
    <row r="85" spans="1:11" ht="32.25">
      <c r="A85" s="166" t="s">
        <v>235</v>
      </c>
      <c r="B85" s="165" t="s">
        <v>234</v>
      </c>
      <c r="C85" s="164">
        <v>26600</v>
      </c>
      <c r="D85" s="164">
        <v>223</v>
      </c>
      <c r="E85" s="163" t="s">
        <v>223</v>
      </c>
      <c r="F85" s="163" t="s">
        <v>223</v>
      </c>
      <c r="G85" s="163" t="s">
        <v>223</v>
      </c>
      <c r="H85" s="162">
        <f>H87+H90+H93</f>
        <v>0</v>
      </c>
      <c r="I85" s="162">
        <f>I87+I90+I93</f>
        <v>0</v>
      </c>
      <c r="J85" s="162">
        <f>J87+J90+J93</f>
        <v>0</v>
      </c>
      <c r="K85" s="162">
        <f>K87+K90+K93</f>
        <v>0</v>
      </c>
    </row>
    <row r="86" spans="1:11">
      <c r="A86" s="160"/>
      <c r="B86" s="161" t="s">
        <v>233</v>
      </c>
      <c r="C86" s="158">
        <v>26610</v>
      </c>
      <c r="D86" s="158">
        <v>223</v>
      </c>
      <c r="E86" s="157" t="s">
        <v>223</v>
      </c>
      <c r="F86" s="157" t="s">
        <v>223</v>
      </c>
      <c r="G86" s="157" t="s">
        <v>223</v>
      </c>
      <c r="H86" s="157" t="s">
        <v>223</v>
      </c>
      <c r="I86" s="157" t="s">
        <v>223</v>
      </c>
      <c r="J86" s="157" t="s">
        <v>223</v>
      </c>
      <c r="K86" s="157" t="s">
        <v>223</v>
      </c>
    </row>
    <row r="87" spans="1:11" ht="33.75">
      <c r="A87" s="160" t="s">
        <v>232</v>
      </c>
      <c r="B87" s="161" t="s">
        <v>231</v>
      </c>
      <c r="C87" s="158">
        <v>26611</v>
      </c>
      <c r="D87" s="157">
        <v>223</v>
      </c>
      <c r="E87" s="157">
        <v>4</v>
      </c>
      <c r="F87" s="157" t="s">
        <v>223</v>
      </c>
      <c r="G87" s="157" t="s">
        <v>223</v>
      </c>
      <c r="H87" s="156">
        <f>H88+H89</f>
        <v>0</v>
      </c>
      <c r="I87" s="156">
        <f>I88+I89</f>
        <v>0</v>
      </c>
      <c r="J87" s="156">
        <f>J88+J89</f>
        <v>0</v>
      </c>
      <c r="K87" s="156">
        <f>K88+K89</f>
        <v>0</v>
      </c>
    </row>
    <row r="88" spans="1:11" ht="22.5">
      <c r="A88" s="160"/>
      <c r="B88" s="159" t="s">
        <v>226</v>
      </c>
      <c r="C88" s="158">
        <v>26611</v>
      </c>
      <c r="D88" s="158">
        <v>223</v>
      </c>
      <c r="E88" s="157">
        <v>4</v>
      </c>
      <c r="F88" s="157">
        <v>119</v>
      </c>
      <c r="G88" s="157" t="s">
        <v>223</v>
      </c>
      <c r="H88" s="156">
        <f t="shared" ref="H88:K89" si="5">H46</f>
        <v>0</v>
      </c>
      <c r="I88" s="156">
        <f t="shared" si="5"/>
        <v>0</v>
      </c>
      <c r="J88" s="156">
        <f t="shared" si="5"/>
        <v>0</v>
      </c>
      <c r="K88" s="156">
        <f t="shared" si="5"/>
        <v>0</v>
      </c>
    </row>
    <row r="89" spans="1:11">
      <c r="A89" s="160"/>
      <c r="B89" s="159" t="s">
        <v>224</v>
      </c>
      <c r="C89" s="158">
        <v>26611</v>
      </c>
      <c r="D89" s="157">
        <v>223</v>
      </c>
      <c r="E89" s="157">
        <v>4</v>
      </c>
      <c r="F89" s="157">
        <v>244</v>
      </c>
      <c r="G89" s="157" t="s">
        <v>223</v>
      </c>
      <c r="H89" s="156">
        <f t="shared" si="5"/>
        <v>0</v>
      </c>
      <c r="I89" s="156">
        <f t="shared" si="5"/>
        <v>0</v>
      </c>
      <c r="J89" s="156">
        <f t="shared" si="5"/>
        <v>0</v>
      </c>
      <c r="K89" s="156">
        <f t="shared" si="5"/>
        <v>0</v>
      </c>
    </row>
    <row r="90" spans="1:11" ht="22.5">
      <c r="A90" s="160" t="s">
        <v>230</v>
      </c>
      <c r="B90" s="161" t="s">
        <v>229</v>
      </c>
      <c r="C90" s="158">
        <v>26612</v>
      </c>
      <c r="D90" s="158">
        <v>223</v>
      </c>
      <c r="E90" s="158">
        <v>5</v>
      </c>
      <c r="F90" s="157" t="s">
        <v>223</v>
      </c>
      <c r="G90" s="157" t="s">
        <v>223</v>
      </c>
      <c r="H90" s="156">
        <f>H91+H92</f>
        <v>0</v>
      </c>
      <c r="I90" s="156">
        <f>I91+I92</f>
        <v>0</v>
      </c>
      <c r="J90" s="156">
        <f>J91+J92</f>
        <v>0</v>
      </c>
      <c r="K90" s="156">
        <f>K91+K92</f>
        <v>0</v>
      </c>
    </row>
    <row r="91" spans="1:11" ht="22.5">
      <c r="A91" s="160"/>
      <c r="B91" s="159" t="s">
        <v>225</v>
      </c>
      <c r="C91" s="158">
        <v>26612</v>
      </c>
      <c r="D91" s="157">
        <v>223</v>
      </c>
      <c r="E91" s="157">
        <v>5</v>
      </c>
      <c r="F91" s="157">
        <v>243</v>
      </c>
      <c r="G91" s="157" t="s">
        <v>223</v>
      </c>
      <c r="H91" s="156">
        <f t="shared" ref="H91:K92" si="6">H53</f>
        <v>0</v>
      </c>
      <c r="I91" s="156">
        <f t="shared" si="6"/>
        <v>0</v>
      </c>
      <c r="J91" s="156">
        <f t="shared" si="6"/>
        <v>0</v>
      </c>
      <c r="K91" s="156">
        <f t="shared" si="6"/>
        <v>0</v>
      </c>
    </row>
    <row r="92" spans="1:11">
      <c r="A92" s="160"/>
      <c r="B92" s="159" t="s">
        <v>224</v>
      </c>
      <c r="C92" s="158">
        <v>26612</v>
      </c>
      <c r="D92" s="158">
        <v>223</v>
      </c>
      <c r="E92" s="157">
        <v>5</v>
      </c>
      <c r="F92" s="157">
        <v>244</v>
      </c>
      <c r="G92" s="157" t="s">
        <v>223</v>
      </c>
      <c r="H92" s="156">
        <f t="shared" si="6"/>
        <v>0</v>
      </c>
      <c r="I92" s="156">
        <f t="shared" si="6"/>
        <v>0</v>
      </c>
      <c r="J92" s="156">
        <f t="shared" si="6"/>
        <v>0</v>
      </c>
      <c r="K92" s="156">
        <f t="shared" si="6"/>
        <v>0</v>
      </c>
    </row>
    <row r="93" spans="1:11">
      <c r="A93" s="160" t="s">
        <v>228</v>
      </c>
      <c r="B93" s="161" t="s">
        <v>227</v>
      </c>
      <c r="C93" s="158">
        <v>26613</v>
      </c>
      <c r="D93" s="157">
        <v>223</v>
      </c>
      <c r="E93" s="157">
        <v>2</v>
      </c>
      <c r="F93" s="157" t="s">
        <v>223</v>
      </c>
      <c r="G93" s="157" t="s">
        <v>223</v>
      </c>
      <c r="H93" s="156">
        <f>H94+H95+H96+H97</f>
        <v>0</v>
      </c>
      <c r="I93" s="156">
        <f>I94+I95+I96+I97</f>
        <v>0</v>
      </c>
      <c r="J93" s="156">
        <f>J94+J95+J96+J97</f>
        <v>0</v>
      </c>
      <c r="K93" s="156">
        <f>K94+K95+K96+K97</f>
        <v>0</v>
      </c>
    </row>
    <row r="94" spans="1:11" ht="22.5">
      <c r="A94" s="160"/>
      <c r="B94" s="159" t="s">
        <v>226</v>
      </c>
      <c r="C94" s="158">
        <v>26613</v>
      </c>
      <c r="D94" s="158">
        <v>223</v>
      </c>
      <c r="E94" s="157">
        <v>2</v>
      </c>
      <c r="F94" s="157">
        <v>119</v>
      </c>
      <c r="G94" s="157" t="s">
        <v>223</v>
      </c>
      <c r="H94" s="156">
        <f t="shared" ref="H94:K97" si="7">H65</f>
        <v>0</v>
      </c>
      <c r="I94" s="156">
        <f t="shared" si="7"/>
        <v>0</v>
      </c>
      <c r="J94" s="156">
        <f t="shared" si="7"/>
        <v>0</v>
      </c>
      <c r="K94" s="156">
        <f t="shared" si="7"/>
        <v>0</v>
      </c>
    </row>
    <row r="95" spans="1:11" ht="22.5">
      <c r="A95" s="160"/>
      <c r="B95" s="159" t="s">
        <v>225</v>
      </c>
      <c r="C95" s="158">
        <v>26613</v>
      </c>
      <c r="D95" s="157">
        <v>223</v>
      </c>
      <c r="E95" s="157">
        <v>2</v>
      </c>
      <c r="F95" s="157">
        <v>243</v>
      </c>
      <c r="G95" s="157" t="s">
        <v>223</v>
      </c>
      <c r="H95" s="156">
        <f t="shared" si="7"/>
        <v>0</v>
      </c>
      <c r="I95" s="156">
        <f t="shared" si="7"/>
        <v>0</v>
      </c>
      <c r="J95" s="156">
        <f t="shared" si="7"/>
        <v>0</v>
      </c>
      <c r="K95" s="156">
        <f t="shared" si="7"/>
        <v>0</v>
      </c>
    </row>
    <row r="96" spans="1:11">
      <c r="A96" s="160"/>
      <c r="B96" s="159" t="s">
        <v>224</v>
      </c>
      <c r="C96" s="158">
        <v>26613</v>
      </c>
      <c r="D96" s="158">
        <v>223</v>
      </c>
      <c r="E96" s="157">
        <v>2</v>
      </c>
      <c r="F96" s="157">
        <v>244</v>
      </c>
      <c r="G96" s="157" t="s">
        <v>223</v>
      </c>
      <c r="H96" s="156">
        <f t="shared" si="7"/>
        <v>0</v>
      </c>
      <c r="I96" s="156">
        <f t="shared" si="7"/>
        <v>0</v>
      </c>
      <c r="J96" s="156">
        <f t="shared" si="7"/>
        <v>0</v>
      </c>
      <c r="K96" s="156">
        <f t="shared" si="7"/>
        <v>0</v>
      </c>
    </row>
    <row r="97" spans="1:11" ht="22.5">
      <c r="A97" s="160"/>
      <c r="B97" s="159" t="s">
        <v>62</v>
      </c>
      <c r="C97" s="158">
        <v>26613</v>
      </c>
      <c r="D97" s="157">
        <v>223</v>
      </c>
      <c r="E97" s="157">
        <v>2</v>
      </c>
      <c r="F97" s="157">
        <v>407</v>
      </c>
      <c r="G97" s="157" t="s">
        <v>223</v>
      </c>
      <c r="H97" s="156">
        <f t="shared" si="7"/>
        <v>0</v>
      </c>
      <c r="I97" s="156">
        <f t="shared" si="7"/>
        <v>0</v>
      </c>
      <c r="J97" s="156">
        <f t="shared" si="7"/>
        <v>0</v>
      </c>
      <c r="K97" s="156">
        <f t="shared" si="7"/>
        <v>0</v>
      </c>
    </row>
  </sheetData>
  <mergeCells count="2">
    <mergeCell ref="B2:J2"/>
    <mergeCell ref="B3:I3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X57"/>
  <sheetViews>
    <sheetView zoomScale="90" zoomScaleNormal="90" workbookViewId="0">
      <pane ySplit="7" topLeftCell="A8" activePane="bottomLeft" state="frozen"/>
      <selection activeCell="C1" sqref="C1"/>
      <selection pane="bottomLeft"/>
    </sheetView>
  </sheetViews>
  <sheetFormatPr defaultRowHeight="15"/>
  <cols>
    <col min="1" max="1" width="58.140625" style="14" customWidth="1"/>
    <col min="2" max="2" width="8.140625" style="57" customWidth="1"/>
    <col min="3" max="3" width="13.42578125" style="14" customWidth="1"/>
    <col min="4" max="4" width="10.5703125" style="15" customWidth="1"/>
    <col min="5" max="6" width="17.28515625" style="56" customWidth="1"/>
    <col min="7" max="7" width="17.28515625" style="14" customWidth="1"/>
    <col min="8" max="8" width="22" style="14" customWidth="1"/>
    <col min="9" max="15" width="17.42578125" style="14" customWidth="1"/>
    <col min="16" max="17" width="17.28515625" style="14" customWidth="1"/>
    <col min="18" max="16384" width="9.140625" style="14"/>
  </cols>
  <sheetData>
    <row r="1" spans="1:102" ht="6" customHeight="1">
      <c r="A1" s="125"/>
      <c r="B1" s="138"/>
      <c r="C1" s="137"/>
      <c r="D1" s="125"/>
      <c r="E1" s="136"/>
      <c r="F1" s="136"/>
      <c r="G1" s="125"/>
      <c r="H1" s="135"/>
      <c r="I1" s="135"/>
      <c r="J1" s="134"/>
      <c r="K1" s="134"/>
      <c r="L1" s="134"/>
      <c r="M1" s="133"/>
    </row>
    <row r="2" spans="1:102" ht="15" customHeight="1">
      <c r="A2" s="258" t="s">
        <v>286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113"/>
      <c r="O2" s="132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</row>
    <row r="3" spans="1:102">
      <c r="A3" s="130"/>
      <c r="B3" s="131"/>
      <c r="C3" s="130"/>
      <c r="D3" s="130"/>
      <c r="E3" s="129"/>
      <c r="F3" s="129"/>
      <c r="G3" s="128"/>
      <c r="H3" s="127"/>
      <c r="I3" s="127"/>
      <c r="J3" s="262"/>
      <c r="K3" s="262"/>
      <c r="L3" s="180"/>
      <c r="M3" s="125"/>
      <c r="N3" s="178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</row>
    <row r="4" spans="1:102" ht="15" customHeight="1">
      <c r="A4" s="259" t="s">
        <v>218</v>
      </c>
      <c r="B4" s="259" t="s">
        <v>217</v>
      </c>
      <c r="C4" s="259" t="s">
        <v>216</v>
      </c>
      <c r="D4" s="250" t="s">
        <v>215</v>
      </c>
      <c r="E4" s="245" t="s">
        <v>214</v>
      </c>
      <c r="F4" s="124"/>
      <c r="G4" s="253" t="s">
        <v>213</v>
      </c>
      <c r="H4" s="253"/>
      <c r="I4" s="253"/>
      <c r="J4" s="253"/>
      <c r="K4" s="253"/>
      <c r="L4" s="123"/>
      <c r="M4" s="122"/>
      <c r="N4" s="113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</row>
    <row r="5" spans="1:102" ht="15" customHeight="1">
      <c r="A5" s="259"/>
      <c r="B5" s="259"/>
      <c r="C5" s="259"/>
      <c r="D5" s="251"/>
      <c r="E5" s="246"/>
      <c r="F5" s="245" t="s">
        <v>212</v>
      </c>
      <c r="G5" s="256" t="s">
        <v>211</v>
      </c>
      <c r="H5" s="253"/>
      <c r="I5" s="253"/>
      <c r="J5" s="253"/>
      <c r="K5" s="257"/>
      <c r="L5" s="242" t="s">
        <v>210</v>
      </c>
      <c r="M5" s="242" t="s">
        <v>209</v>
      </c>
      <c r="N5" s="178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</row>
    <row r="6" spans="1:102" ht="105.75" customHeight="1">
      <c r="A6" s="259"/>
      <c r="B6" s="259"/>
      <c r="C6" s="259"/>
      <c r="D6" s="251"/>
      <c r="E6" s="246"/>
      <c r="F6" s="246"/>
      <c r="G6" s="260" t="s">
        <v>208</v>
      </c>
      <c r="H6" s="248" t="s">
        <v>207</v>
      </c>
      <c r="I6" s="248" t="s">
        <v>206</v>
      </c>
      <c r="J6" s="254" t="s">
        <v>205</v>
      </c>
      <c r="K6" s="255"/>
      <c r="L6" s="243"/>
      <c r="M6" s="243"/>
      <c r="N6" s="113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</row>
    <row r="7" spans="1:102" ht="18.75" customHeight="1">
      <c r="A7" s="259"/>
      <c r="B7" s="259"/>
      <c r="C7" s="259"/>
      <c r="D7" s="252"/>
      <c r="E7" s="247"/>
      <c r="F7" s="247"/>
      <c r="G7" s="261"/>
      <c r="H7" s="249"/>
      <c r="I7" s="249"/>
      <c r="J7" s="121" t="s">
        <v>204</v>
      </c>
      <c r="K7" s="121" t="s">
        <v>203</v>
      </c>
      <c r="L7" s="244"/>
      <c r="M7" s="244"/>
      <c r="N7" s="178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</row>
    <row r="8" spans="1:102">
      <c r="A8" s="179">
        <v>1</v>
      </c>
      <c r="B8" s="179">
        <v>2</v>
      </c>
      <c r="C8" s="179">
        <v>3</v>
      </c>
      <c r="D8" s="179">
        <v>4</v>
      </c>
      <c r="E8" s="179">
        <v>5</v>
      </c>
      <c r="F8" s="179">
        <v>6</v>
      </c>
      <c r="G8" s="179">
        <v>7</v>
      </c>
      <c r="H8" s="179">
        <v>8</v>
      </c>
      <c r="I8" s="179">
        <v>9</v>
      </c>
      <c r="J8" s="179">
        <v>10</v>
      </c>
      <c r="K8" s="179">
        <v>11</v>
      </c>
      <c r="L8" s="179">
        <v>12</v>
      </c>
      <c r="M8" s="179">
        <v>13</v>
      </c>
      <c r="N8" s="178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</row>
    <row r="9" spans="1:102">
      <c r="A9" s="120" t="s">
        <v>202</v>
      </c>
      <c r="B9" s="116" t="s">
        <v>201</v>
      </c>
      <c r="C9" s="179" t="s">
        <v>52</v>
      </c>
      <c r="D9" s="179" t="s">
        <v>52</v>
      </c>
      <c r="E9" s="115">
        <v>2215865.4900000002</v>
      </c>
      <c r="F9" s="114">
        <v>2215865.4900000002</v>
      </c>
      <c r="G9" s="183">
        <v>1930008.38</v>
      </c>
      <c r="H9" s="182"/>
      <c r="I9" s="182"/>
      <c r="J9" s="182">
        <v>285857.11</v>
      </c>
      <c r="K9" s="182"/>
      <c r="L9" s="181"/>
      <c r="M9" s="181"/>
      <c r="N9" s="178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</row>
    <row r="10" spans="1:102">
      <c r="A10" s="77" t="s">
        <v>200</v>
      </c>
      <c r="B10" s="116" t="s">
        <v>199</v>
      </c>
      <c r="C10" s="93" t="s">
        <v>52</v>
      </c>
      <c r="D10" s="93" t="s">
        <v>52</v>
      </c>
      <c r="E10" s="115">
        <v>0</v>
      </c>
      <c r="F10" s="114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113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</row>
    <row r="11" spans="1:102">
      <c r="A11" s="82" t="s">
        <v>198</v>
      </c>
      <c r="B11" s="99" t="s">
        <v>197</v>
      </c>
      <c r="C11" s="112" t="s">
        <v>196</v>
      </c>
      <c r="D11" s="86" t="s">
        <v>52</v>
      </c>
      <c r="E11" s="111">
        <v>37935151.670000002</v>
      </c>
      <c r="F11" s="110">
        <v>37935151.670000002</v>
      </c>
      <c r="G11" s="80">
        <v>18440151.670000002</v>
      </c>
      <c r="H11" s="80">
        <v>0</v>
      </c>
      <c r="I11" s="80">
        <v>0</v>
      </c>
      <c r="J11" s="80">
        <v>19495000</v>
      </c>
      <c r="K11" s="80">
        <v>0</v>
      </c>
      <c r="L11" s="80">
        <v>0</v>
      </c>
      <c r="M11" s="80">
        <v>0</v>
      </c>
      <c r="N11" s="178"/>
    </row>
    <row r="12" spans="1:102" ht="35.25" customHeight="1">
      <c r="A12" s="96" t="s">
        <v>195</v>
      </c>
      <c r="B12" s="99" t="s">
        <v>194</v>
      </c>
      <c r="C12" s="107">
        <v>120</v>
      </c>
      <c r="D12" s="74" t="s">
        <v>52</v>
      </c>
      <c r="E12" s="73">
        <v>1700000</v>
      </c>
      <c r="F12" s="73">
        <v>1700000</v>
      </c>
      <c r="G12" s="108" t="s">
        <v>52</v>
      </c>
      <c r="H12" s="106" t="s">
        <v>52</v>
      </c>
      <c r="I12" s="106" t="s">
        <v>52</v>
      </c>
      <c r="J12" s="73">
        <v>1700000</v>
      </c>
      <c r="K12" s="106" t="s">
        <v>52</v>
      </c>
      <c r="L12" s="106" t="s">
        <v>52</v>
      </c>
      <c r="M12" s="73">
        <v>0</v>
      </c>
    </row>
    <row r="13" spans="1:102" s="64" customFormat="1" ht="30">
      <c r="A13" s="96" t="s">
        <v>187</v>
      </c>
      <c r="B13" s="99" t="s">
        <v>186</v>
      </c>
      <c r="C13" s="107">
        <v>130</v>
      </c>
      <c r="D13" s="74" t="s">
        <v>52</v>
      </c>
      <c r="E13" s="73">
        <v>36980151.670000002</v>
      </c>
      <c r="F13" s="73">
        <v>36980151.670000002</v>
      </c>
      <c r="G13" s="73">
        <v>18440151.670000002</v>
      </c>
      <c r="H13" s="106" t="s">
        <v>52</v>
      </c>
      <c r="I13" s="106" t="s">
        <v>52</v>
      </c>
      <c r="J13" s="73">
        <v>18540000</v>
      </c>
      <c r="K13" s="106" t="s">
        <v>52</v>
      </c>
      <c r="L13" s="73">
        <v>0</v>
      </c>
      <c r="M13" s="73">
        <v>0</v>
      </c>
    </row>
    <row r="14" spans="1:102" ht="75">
      <c r="A14" s="91" t="s">
        <v>185</v>
      </c>
      <c r="B14" s="99">
        <v>1210</v>
      </c>
      <c r="C14" s="107">
        <v>130</v>
      </c>
      <c r="D14" s="74">
        <v>131</v>
      </c>
      <c r="E14" s="73">
        <v>18440151.670000002</v>
      </c>
      <c r="F14" s="73">
        <v>18440151.670000002</v>
      </c>
      <c r="G14" s="78">
        <v>18440151.670000002</v>
      </c>
      <c r="H14" s="71" t="s">
        <v>52</v>
      </c>
      <c r="I14" s="71" t="s">
        <v>52</v>
      </c>
      <c r="J14" s="78"/>
      <c r="K14" s="71" t="s">
        <v>52</v>
      </c>
      <c r="L14" s="78"/>
      <c r="M14" s="71" t="s">
        <v>52</v>
      </c>
    </row>
    <row r="15" spans="1:102" ht="30">
      <c r="A15" s="96" t="s">
        <v>176</v>
      </c>
      <c r="B15" s="99">
        <v>1300</v>
      </c>
      <c r="C15" s="74">
        <v>140</v>
      </c>
      <c r="D15" s="74" t="s">
        <v>52</v>
      </c>
      <c r="E15" s="73">
        <v>5000</v>
      </c>
      <c r="F15" s="73">
        <v>5000</v>
      </c>
      <c r="G15" s="106" t="s">
        <v>52</v>
      </c>
      <c r="H15" s="106" t="s">
        <v>52</v>
      </c>
      <c r="I15" s="106" t="s">
        <v>52</v>
      </c>
      <c r="J15" s="73">
        <v>5000</v>
      </c>
      <c r="K15" s="106" t="s">
        <v>52</v>
      </c>
      <c r="L15" s="106" t="s">
        <v>52</v>
      </c>
      <c r="M15" s="106" t="s">
        <v>52</v>
      </c>
    </row>
    <row r="16" spans="1:102">
      <c r="A16" s="96" t="s">
        <v>171</v>
      </c>
      <c r="B16" s="99" t="s">
        <v>170</v>
      </c>
      <c r="C16" s="74">
        <v>150</v>
      </c>
      <c r="D16" s="74" t="s">
        <v>52</v>
      </c>
      <c r="E16" s="73">
        <v>0</v>
      </c>
      <c r="F16" s="73">
        <v>0</v>
      </c>
      <c r="G16" s="106" t="s">
        <v>52</v>
      </c>
      <c r="H16" s="106" t="s">
        <v>52</v>
      </c>
      <c r="I16" s="106" t="s">
        <v>52</v>
      </c>
      <c r="J16" s="73">
        <v>0</v>
      </c>
      <c r="K16" s="73">
        <v>0</v>
      </c>
      <c r="L16" s="106" t="s">
        <v>52</v>
      </c>
      <c r="M16" s="73">
        <v>0</v>
      </c>
    </row>
    <row r="17" spans="1:13" s="104" customFormat="1">
      <c r="A17" s="96" t="s">
        <v>153</v>
      </c>
      <c r="B17" s="99" t="s">
        <v>152</v>
      </c>
      <c r="C17" s="74">
        <v>180</v>
      </c>
      <c r="D17" s="74" t="s">
        <v>52</v>
      </c>
      <c r="E17" s="73">
        <v>0</v>
      </c>
      <c r="F17" s="73">
        <v>0</v>
      </c>
      <c r="G17" s="73" t="s">
        <v>52</v>
      </c>
      <c r="H17" s="73">
        <v>0</v>
      </c>
      <c r="I17" s="73">
        <v>0</v>
      </c>
      <c r="J17" s="73">
        <v>0</v>
      </c>
      <c r="K17" s="73" t="s">
        <v>52</v>
      </c>
      <c r="L17" s="73" t="s">
        <v>52</v>
      </c>
      <c r="M17" s="73" t="s">
        <v>52</v>
      </c>
    </row>
    <row r="18" spans="1:13" ht="30">
      <c r="A18" s="91" t="s">
        <v>151</v>
      </c>
      <c r="B18" s="99" t="s">
        <v>150</v>
      </c>
      <c r="C18" s="74">
        <v>180</v>
      </c>
      <c r="D18" s="74">
        <v>152</v>
      </c>
      <c r="E18" s="73">
        <v>0</v>
      </c>
      <c r="F18" s="73">
        <v>0</v>
      </c>
      <c r="G18" s="71" t="s">
        <v>52</v>
      </c>
      <c r="H18" s="78"/>
      <c r="I18" s="71" t="s">
        <v>52</v>
      </c>
      <c r="J18" s="71" t="s">
        <v>52</v>
      </c>
      <c r="K18" s="71" t="s">
        <v>52</v>
      </c>
      <c r="L18" s="71" t="s">
        <v>52</v>
      </c>
      <c r="M18" s="71" t="s">
        <v>52</v>
      </c>
    </row>
    <row r="19" spans="1:13">
      <c r="A19" s="91" t="s">
        <v>149</v>
      </c>
      <c r="B19" s="99" t="s">
        <v>148</v>
      </c>
      <c r="C19" s="74">
        <v>180</v>
      </c>
      <c r="D19" s="74">
        <v>162</v>
      </c>
      <c r="E19" s="73">
        <v>0</v>
      </c>
      <c r="F19" s="73">
        <v>0</v>
      </c>
      <c r="G19" s="103" t="s">
        <v>52</v>
      </c>
      <c r="H19" s="78"/>
      <c r="I19" s="78"/>
      <c r="J19" s="71" t="s">
        <v>52</v>
      </c>
      <c r="K19" s="71" t="s">
        <v>52</v>
      </c>
      <c r="L19" s="71" t="s">
        <v>52</v>
      </c>
      <c r="M19" s="71" t="s">
        <v>52</v>
      </c>
    </row>
    <row r="20" spans="1:13">
      <c r="A20" s="96" t="s">
        <v>145</v>
      </c>
      <c r="B20" s="99" t="s">
        <v>144</v>
      </c>
      <c r="C20" s="74">
        <v>400</v>
      </c>
      <c r="D20" s="74" t="s">
        <v>52</v>
      </c>
      <c r="E20" s="73">
        <v>0</v>
      </c>
      <c r="F20" s="73">
        <v>0</v>
      </c>
      <c r="G20" s="73" t="s">
        <v>52</v>
      </c>
      <c r="H20" s="73" t="s">
        <v>52</v>
      </c>
      <c r="I20" s="73" t="s">
        <v>52</v>
      </c>
      <c r="J20" s="73">
        <v>0</v>
      </c>
      <c r="K20" s="73" t="str">
        <f>K23</f>
        <v>Х</v>
      </c>
      <c r="L20" s="73" t="s">
        <v>52</v>
      </c>
      <c r="M20" s="73" t="s">
        <v>52</v>
      </c>
    </row>
    <row r="21" spans="1:13" ht="30">
      <c r="A21" s="91" t="s">
        <v>143</v>
      </c>
      <c r="B21" s="99" t="s">
        <v>142</v>
      </c>
      <c r="C21" s="74">
        <v>410</v>
      </c>
      <c r="D21" s="179" t="s">
        <v>52</v>
      </c>
      <c r="E21" s="73">
        <v>0</v>
      </c>
      <c r="F21" s="73">
        <v>0</v>
      </c>
      <c r="G21" s="71" t="s">
        <v>52</v>
      </c>
      <c r="H21" s="71" t="s">
        <v>52</v>
      </c>
      <c r="I21" s="71" t="s">
        <v>52</v>
      </c>
      <c r="J21" s="78"/>
      <c r="K21" s="71" t="s">
        <v>52</v>
      </c>
      <c r="L21" s="71" t="s">
        <v>52</v>
      </c>
      <c r="M21" s="71" t="s">
        <v>52</v>
      </c>
    </row>
    <row r="22" spans="1:13">
      <c r="A22" s="91" t="s">
        <v>141</v>
      </c>
      <c r="B22" s="99" t="s">
        <v>140</v>
      </c>
      <c r="C22" s="74">
        <v>420</v>
      </c>
      <c r="D22" s="179" t="s">
        <v>52</v>
      </c>
      <c r="E22" s="73">
        <v>0</v>
      </c>
      <c r="F22" s="73">
        <v>0</v>
      </c>
      <c r="G22" s="71" t="s">
        <v>52</v>
      </c>
      <c r="H22" s="71" t="s">
        <v>52</v>
      </c>
      <c r="I22" s="71" t="s">
        <v>52</v>
      </c>
      <c r="J22" s="78"/>
      <c r="K22" s="71" t="s">
        <v>52</v>
      </c>
      <c r="L22" s="71" t="s">
        <v>52</v>
      </c>
      <c r="M22" s="71" t="s">
        <v>52</v>
      </c>
    </row>
    <row r="23" spans="1:13">
      <c r="A23" s="91" t="s">
        <v>139</v>
      </c>
      <c r="B23" s="99" t="s">
        <v>138</v>
      </c>
      <c r="C23" s="74">
        <v>440</v>
      </c>
      <c r="D23" s="179" t="s">
        <v>52</v>
      </c>
      <c r="E23" s="73">
        <v>0</v>
      </c>
      <c r="F23" s="73">
        <v>0</v>
      </c>
      <c r="G23" s="89" t="s">
        <v>52</v>
      </c>
      <c r="H23" s="89" t="s">
        <v>52</v>
      </c>
      <c r="I23" s="89" t="s">
        <v>52</v>
      </c>
      <c r="J23" s="73">
        <v>0</v>
      </c>
      <c r="K23" s="89" t="s">
        <v>52</v>
      </c>
      <c r="L23" s="89" t="s">
        <v>52</v>
      </c>
      <c r="M23" s="89" t="s">
        <v>52</v>
      </c>
    </row>
    <row r="24" spans="1:13">
      <c r="A24" s="96" t="s">
        <v>133</v>
      </c>
      <c r="B24" s="99" t="s">
        <v>132</v>
      </c>
      <c r="C24" s="93" t="s">
        <v>52</v>
      </c>
      <c r="D24" s="93" t="s">
        <v>52</v>
      </c>
      <c r="E24" s="73">
        <v>0</v>
      </c>
      <c r="F24" s="73">
        <v>0</v>
      </c>
      <c r="G24" s="73">
        <v>0</v>
      </c>
      <c r="H24" s="73">
        <v>0</v>
      </c>
      <c r="I24" s="89" t="s">
        <v>52</v>
      </c>
      <c r="J24" s="73">
        <v>0</v>
      </c>
      <c r="K24" s="73">
        <v>0</v>
      </c>
      <c r="L24" s="89" t="s">
        <v>52</v>
      </c>
      <c r="M24" s="89" t="s">
        <v>52</v>
      </c>
    </row>
    <row r="25" spans="1:13" ht="45">
      <c r="A25" s="91" t="s">
        <v>131</v>
      </c>
      <c r="B25" s="99" t="s">
        <v>130</v>
      </c>
      <c r="C25" s="74">
        <v>510</v>
      </c>
      <c r="D25" s="74">
        <v>510</v>
      </c>
      <c r="E25" s="73">
        <v>0</v>
      </c>
      <c r="F25" s="73">
        <v>0</v>
      </c>
      <c r="G25" s="78"/>
      <c r="H25" s="78"/>
      <c r="I25" s="71" t="s">
        <v>52</v>
      </c>
      <c r="J25" s="78"/>
      <c r="K25" s="78"/>
      <c r="L25" s="71" t="s">
        <v>52</v>
      </c>
      <c r="M25" s="71" t="s">
        <v>52</v>
      </c>
    </row>
    <row r="26" spans="1:13">
      <c r="A26" s="82" t="s">
        <v>129</v>
      </c>
      <c r="B26" s="101" t="s">
        <v>128</v>
      </c>
      <c r="C26" s="100" t="s">
        <v>52</v>
      </c>
      <c r="D26" s="100" t="s">
        <v>52</v>
      </c>
      <c r="E26" s="80">
        <v>40151017.159999996</v>
      </c>
      <c r="F26" s="80">
        <v>40151017.159999996</v>
      </c>
      <c r="G26" s="80">
        <v>20370160.050000001</v>
      </c>
      <c r="H26" s="80">
        <v>0</v>
      </c>
      <c r="I26" s="80">
        <v>0</v>
      </c>
      <c r="J26" s="80">
        <v>19780857.109999999</v>
      </c>
      <c r="K26" s="80">
        <v>0</v>
      </c>
      <c r="L26" s="80">
        <v>0</v>
      </c>
      <c r="M26" s="80">
        <v>0</v>
      </c>
    </row>
    <row r="27" spans="1:13" ht="30">
      <c r="A27" s="84" t="s">
        <v>127</v>
      </c>
      <c r="B27" s="99" t="s">
        <v>126</v>
      </c>
      <c r="C27" s="74">
        <v>110</v>
      </c>
      <c r="D27" s="74" t="s">
        <v>52</v>
      </c>
      <c r="E27" s="73">
        <v>25067264.760000002</v>
      </c>
      <c r="F27" s="73">
        <v>25067264.760000002</v>
      </c>
      <c r="G27" s="73">
        <v>17819832.079999998</v>
      </c>
      <c r="H27" s="73">
        <v>0</v>
      </c>
      <c r="I27" s="89" t="s">
        <v>52</v>
      </c>
      <c r="J27" s="73">
        <v>7247432.6799999997</v>
      </c>
      <c r="K27" s="73">
        <v>0</v>
      </c>
      <c r="L27" s="89">
        <v>0</v>
      </c>
      <c r="M27" s="73">
        <v>0</v>
      </c>
    </row>
    <row r="28" spans="1:13" ht="30">
      <c r="A28" s="91" t="s">
        <v>125</v>
      </c>
      <c r="B28" s="99">
        <v>2110</v>
      </c>
      <c r="C28" s="74">
        <v>111</v>
      </c>
      <c r="D28" s="93" t="s">
        <v>52</v>
      </c>
      <c r="E28" s="73">
        <v>19253046.34</v>
      </c>
      <c r="F28" s="73">
        <v>19253046.34</v>
      </c>
      <c r="G28" s="73">
        <v>13700040</v>
      </c>
      <c r="H28" s="73">
        <v>0</v>
      </c>
      <c r="I28" s="89" t="s">
        <v>52</v>
      </c>
      <c r="J28" s="73">
        <v>5553006.3399999999</v>
      </c>
      <c r="K28" s="73">
        <v>0</v>
      </c>
      <c r="L28" s="89" t="s">
        <v>52</v>
      </c>
      <c r="M28" s="73">
        <v>0</v>
      </c>
    </row>
    <row r="29" spans="1:13" ht="30">
      <c r="A29" s="91" t="s">
        <v>121</v>
      </c>
      <c r="B29" s="99" t="s">
        <v>120</v>
      </c>
      <c r="C29" s="74">
        <v>112</v>
      </c>
      <c r="D29" s="93" t="s">
        <v>52</v>
      </c>
      <c r="E29" s="73">
        <v>30500</v>
      </c>
      <c r="F29" s="73">
        <v>30500</v>
      </c>
      <c r="G29" s="73">
        <v>500</v>
      </c>
      <c r="H29" s="73">
        <v>0</v>
      </c>
      <c r="I29" s="89" t="s">
        <v>52</v>
      </c>
      <c r="J29" s="73">
        <v>30000</v>
      </c>
      <c r="K29" s="73">
        <v>0</v>
      </c>
      <c r="L29" s="89" t="s">
        <v>52</v>
      </c>
      <c r="M29" s="73">
        <v>0</v>
      </c>
    </row>
    <row r="30" spans="1:13" ht="30">
      <c r="A30" s="91" t="s">
        <v>117</v>
      </c>
      <c r="B30" s="76">
        <v>2130</v>
      </c>
      <c r="C30" s="74">
        <v>113</v>
      </c>
      <c r="D30" s="93" t="s">
        <v>52</v>
      </c>
      <c r="E30" s="73">
        <v>0</v>
      </c>
      <c r="F30" s="73">
        <v>0</v>
      </c>
      <c r="G30" s="73">
        <v>0</v>
      </c>
      <c r="H30" s="73">
        <v>0</v>
      </c>
      <c r="I30" s="89" t="s">
        <v>52</v>
      </c>
      <c r="J30" s="73">
        <v>0</v>
      </c>
      <c r="K30" s="73">
        <v>0</v>
      </c>
      <c r="L30" s="89">
        <v>0</v>
      </c>
      <c r="M30" s="73">
        <v>0</v>
      </c>
    </row>
    <row r="31" spans="1:13" ht="45">
      <c r="A31" s="91" t="s">
        <v>89</v>
      </c>
      <c r="B31" s="76">
        <v>2140</v>
      </c>
      <c r="C31" s="74">
        <v>119</v>
      </c>
      <c r="D31" s="93" t="s">
        <v>52</v>
      </c>
      <c r="E31" s="73">
        <v>5783718.4199999999</v>
      </c>
      <c r="F31" s="73">
        <v>5783718.4199999999</v>
      </c>
      <c r="G31" s="73">
        <v>4119292.08</v>
      </c>
      <c r="H31" s="73">
        <v>0</v>
      </c>
      <c r="I31" s="89" t="s">
        <v>52</v>
      </c>
      <c r="J31" s="73">
        <v>1664426.34</v>
      </c>
      <c r="K31" s="73">
        <v>0</v>
      </c>
      <c r="L31" s="89" t="s">
        <v>52</v>
      </c>
      <c r="M31" s="73">
        <v>0</v>
      </c>
    </row>
    <row r="32" spans="1:13" ht="30">
      <c r="A32" s="90" t="s">
        <v>115</v>
      </c>
      <c r="B32" s="76">
        <v>2141</v>
      </c>
      <c r="C32" s="74">
        <v>119</v>
      </c>
      <c r="D32" s="74">
        <v>213</v>
      </c>
      <c r="E32" s="73">
        <v>5783718.4199999999</v>
      </c>
      <c r="F32" s="73">
        <v>5783718.4199999999</v>
      </c>
      <c r="G32" s="78">
        <v>4119292.08</v>
      </c>
      <c r="H32" s="78"/>
      <c r="I32" s="71" t="s">
        <v>52</v>
      </c>
      <c r="J32" s="78">
        <v>1664426.34</v>
      </c>
      <c r="K32" s="78"/>
      <c r="L32" s="71" t="s">
        <v>52</v>
      </c>
      <c r="M32" s="71"/>
    </row>
    <row r="33" spans="1:13">
      <c r="A33" s="90" t="s">
        <v>114</v>
      </c>
      <c r="B33" s="76">
        <v>2142</v>
      </c>
      <c r="C33" s="74">
        <v>119</v>
      </c>
      <c r="D33" s="93" t="s">
        <v>52</v>
      </c>
      <c r="E33" s="73">
        <v>0</v>
      </c>
      <c r="F33" s="73">
        <v>0</v>
      </c>
      <c r="G33" s="73">
        <v>0</v>
      </c>
      <c r="H33" s="73">
        <v>0</v>
      </c>
      <c r="I33" s="89" t="s">
        <v>52</v>
      </c>
      <c r="J33" s="73">
        <v>0</v>
      </c>
      <c r="K33" s="73">
        <v>0</v>
      </c>
      <c r="L33" s="89" t="s">
        <v>52</v>
      </c>
      <c r="M33" s="89" t="s">
        <v>52</v>
      </c>
    </row>
    <row r="34" spans="1:13">
      <c r="A34" s="96" t="s">
        <v>113</v>
      </c>
      <c r="B34" s="76">
        <v>2200</v>
      </c>
      <c r="C34" s="74">
        <v>300</v>
      </c>
      <c r="D34" s="74" t="s">
        <v>52</v>
      </c>
      <c r="E34" s="73">
        <v>0</v>
      </c>
      <c r="F34" s="73">
        <v>0</v>
      </c>
      <c r="G34" s="73">
        <v>0</v>
      </c>
      <c r="H34" s="73">
        <v>0</v>
      </c>
      <c r="I34" s="89" t="s">
        <v>52</v>
      </c>
      <c r="J34" s="73">
        <v>0</v>
      </c>
      <c r="K34" s="73">
        <v>0</v>
      </c>
      <c r="L34" s="89" t="s">
        <v>52</v>
      </c>
      <c r="M34" s="89" t="s">
        <v>52</v>
      </c>
    </row>
    <row r="35" spans="1:13" ht="45">
      <c r="A35" s="91" t="s">
        <v>112</v>
      </c>
      <c r="B35" s="76">
        <v>2210</v>
      </c>
      <c r="C35" s="74">
        <v>320</v>
      </c>
      <c r="D35" s="74" t="s">
        <v>52</v>
      </c>
      <c r="E35" s="73">
        <v>0</v>
      </c>
      <c r="F35" s="73">
        <v>0</v>
      </c>
      <c r="G35" s="73">
        <v>0</v>
      </c>
      <c r="H35" s="73">
        <v>0</v>
      </c>
      <c r="I35" s="89" t="s">
        <v>52</v>
      </c>
      <c r="J35" s="73">
        <v>0</v>
      </c>
      <c r="K35" s="73">
        <v>0</v>
      </c>
      <c r="L35" s="89" t="s">
        <v>52</v>
      </c>
      <c r="M35" s="89" t="s">
        <v>52</v>
      </c>
    </row>
    <row r="36" spans="1:13" s="64" customFormat="1" ht="45">
      <c r="A36" s="91" t="s">
        <v>108</v>
      </c>
      <c r="B36" s="76">
        <v>2220</v>
      </c>
      <c r="C36" s="74">
        <v>340</v>
      </c>
      <c r="D36" s="74">
        <v>296</v>
      </c>
      <c r="E36" s="73">
        <v>0</v>
      </c>
      <c r="F36" s="73">
        <v>0</v>
      </c>
      <c r="G36" s="71" t="s">
        <v>52</v>
      </c>
      <c r="H36" s="78"/>
      <c r="I36" s="71" t="s">
        <v>52</v>
      </c>
      <c r="J36" s="78"/>
      <c r="K36" s="71" t="s">
        <v>52</v>
      </c>
      <c r="L36" s="71" t="s">
        <v>52</v>
      </c>
      <c r="M36" s="71" t="s">
        <v>52</v>
      </c>
    </row>
    <row r="37" spans="1:13" s="64" customFormat="1" ht="75">
      <c r="A37" s="91" t="s">
        <v>107</v>
      </c>
      <c r="B37" s="76">
        <v>2230</v>
      </c>
      <c r="C37" s="74">
        <v>350</v>
      </c>
      <c r="D37" s="74">
        <v>296</v>
      </c>
      <c r="E37" s="73">
        <v>0</v>
      </c>
      <c r="F37" s="73">
        <v>0</v>
      </c>
      <c r="G37" s="71" t="s">
        <v>52</v>
      </c>
      <c r="H37" s="71" t="s">
        <v>52</v>
      </c>
      <c r="I37" s="71" t="s">
        <v>52</v>
      </c>
      <c r="J37" s="78"/>
      <c r="K37" s="71" t="s">
        <v>52</v>
      </c>
      <c r="L37" s="71" t="s">
        <v>52</v>
      </c>
      <c r="M37" s="71" t="s">
        <v>52</v>
      </c>
    </row>
    <row r="38" spans="1:13" s="64" customFormat="1" ht="30">
      <c r="A38" s="91" t="s">
        <v>106</v>
      </c>
      <c r="B38" s="76">
        <v>2240</v>
      </c>
      <c r="C38" s="74">
        <v>360</v>
      </c>
      <c r="D38" s="74">
        <v>296</v>
      </c>
      <c r="E38" s="73">
        <v>0</v>
      </c>
      <c r="F38" s="73">
        <v>0</v>
      </c>
      <c r="G38" s="71" t="s">
        <v>52</v>
      </c>
      <c r="H38" s="71" t="s">
        <v>52</v>
      </c>
      <c r="I38" s="71" t="s">
        <v>52</v>
      </c>
      <c r="J38" s="78"/>
      <c r="K38" s="71" t="s">
        <v>52</v>
      </c>
      <c r="L38" s="71" t="s">
        <v>52</v>
      </c>
      <c r="M38" s="71" t="s">
        <v>52</v>
      </c>
    </row>
    <row r="39" spans="1:13">
      <c r="A39" s="96" t="s">
        <v>105</v>
      </c>
      <c r="B39" s="76">
        <v>2300</v>
      </c>
      <c r="C39" s="74">
        <v>850</v>
      </c>
      <c r="D39" s="93" t="s">
        <v>52</v>
      </c>
      <c r="E39" s="73">
        <v>90000</v>
      </c>
      <c r="F39" s="73">
        <v>90000</v>
      </c>
      <c r="G39" s="73">
        <v>0</v>
      </c>
      <c r="H39" s="73">
        <v>0</v>
      </c>
      <c r="I39" s="89" t="s">
        <v>52</v>
      </c>
      <c r="J39" s="73">
        <v>90000</v>
      </c>
      <c r="K39" s="89" t="s">
        <v>52</v>
      </c>
      <c r="L39" s="89" t="s">
        <v>52</v>
      </c>
      <c r="M39" s="73">
        <v>0</v>
      </c>
    </row>
    <row r="40" spans="1:13" ht="30">
      <c r="A40" s="91" t="s">
        <v>104</v>
      </c>
      <c r="B40" s="76">
        <v>2310</v>
      </c>
      <c r="C40" s="74">
        <v>851</v>
      </c>
      <c r="D40" s="74">
        <v>291</v>
      </c>
      <c r="E40" s="73">
        <v>15000</v>
      </c>
      <c r="F40" s="73">
        <v>15000</v>
      </c>
      <c r="G40" s="78"/>
      <c r="H40" s="78"/>
      <c r="I40" s="71" t="s">
        <v>52</v>
      </c>
      <c r="J40" s="78">
        <v>15000</v>
      </c>
      <c r="K40" s="71" t="s">
        <v>52</v>
      </c>
      <c r="L40" s="71" t="s">
        <v>52</v>
      </c>
      <c r="M40" s="71" t="s">
        <v>52</v>
      </c>
    </row>
    <row r="41" spans="1:13" ht="45">
      <c r="A41" s="91" t="s">
        <v>103</v>
      </c>
      <c r="B41" s="76">
        <v>2320</v>
      </c>
      <c r="C41" s="74">
        <v>852</v>
      </c>
      <c r="D41" s="74">
        <v>291</v>
      </c>
      <c r="E41" s="73">
        <v>10000</v>
      </c>
      <c r="F41" s="73">
        <v>10000</v>
      </c>
      <c r="G41" s="78"/>
      <c r="H41" s="71" t="s">
        <v>52</v>
      </c>
      <c r="I41" s="71" t="s">
        <v>52</v>
      </c>
      <c r="J41" s="78">
        <v>10000</v>
      </c>
      <c r="K41" s="71" t="s">
        <v>52</v>
      </c>
      <c r="L41" s="71" t="s">
        <v>52</v>
      </c>
      <c r="M41" s="71" t="s">
        <v>52</v>
      </c>
    </row>
    <row r="42" spans="1:13" ht="30">
      <c r="A42" s="91" t="s">
        <v>102</v>
      </c>
      <c r="B42" s="76">
        <v>2330</v>
      </c>
      <c r="C42" s="74">
        <v>853</v>
      </c>
      <c r="D42" s="93" t="s">
        <v>52</v>
      </c>
      <c r="E42" s="73">
        <v>65000</v>
      </c>
      <c r="F42" s="73">
        <v>65000</v>
      </c>
      <c r="G42" s="73">
        <v>0</v>
      </c>
      <c r="H42" s="73">
        <v>0</v>
      </c>
      <c r="I42" s="89" t="s">
        <v>52</v>
      </c>
      <c r="J42" s="73">
        <v>65000</v>
      </c>
      <c r="K42" s="89" t="s">
        <v>52</v>
      </c>
      <c r="L42" s="89" t="s">
        <v>52</v>
      </c>
      <c r="M42" s="73">
        <v>0</v>
      </c>
    </row>
    <row r="43" spans="1:13" ht="30">
      <c r="A43" s="96" t="s">
        <v>100</v>
      </c>
      <c r="B43" s="76">
        <v>2400</v>
      </c>
      <c r="C43" s="74" t="s">
        <v>52</v>
      </c>
      <c r="D43" s="74" t="s">
        <v>52</v>
      </c>
      <c r="E43" s="73">
        <v>0</v>
      </c>
      <c r="F43" s="73">
        <v>0</v>
      </c>
      <c r="G43" s="73">
        <v>0</v>
      </c>
      <c r="H43" s="89" t="s">
        <v>52</v>
      </c>
      <c r="I43" s="89" t="s">
        <v>52</v>
      </c>
      <c r="J43" s="73">
        <v>0</v>
      </c>
      <c r="K43" s="89" t="s">
        <v>52</v>
      </c>
      <c r="L43" s="89" t="s">
        <v>52</v>
      </c>
      <c r="M43" s="73">
        <v>0</v>
      </c>
    </row>
    <row r="44" spans="1:13">
      <c r="A44" s="91" t="s">
        <v>99</v>
      </c>
      <c r="B44" s="76">
        <v>2420</v>
      </c>
      <c r="C44" s="74">
        <v>862</v>
      </c>
      <c r="D44" s="74">
        <v>253</v>
      </c>
      <c r="E44" s="73">
        <v>0</v>
      </c>
      <c r="F44" s="73">
        <v>0</v>
      </c>
      <c r="G44" s="78"/>
      <c r="H44" s="71" t="s">
        <v>52</v>
      </c>
      <c r="I44" s="71" t="s">
        <v>52</v>
      </c>
      <c r="J44" s="78"/>
      <c r="K44" s="71" t="s">
        <v>52</v>
      </c>
      <c r="L44" s="71" t="s">
        <v>52</v>
      </c>
      <c r="M44" s="78"/>
    </row>
    <row r="45" spans="1:13" ht="30">
      <c r="A45" s="96" t="s">
        <v>98</v>
      </c>
      <c r="B45" s="76">
        <v>2500</v>
      </c>
      <c r="C45" s="74" t="s">
        <v>52</v>
      </c>
      <c r="D45" s="74" t="s">
        <v>52</v>
      </c>
      <c r="E45" s="73">
        <v>0</v>
      </c>
      <c r="F45" s="73">
        <v>0</v>
      </c>
      <c r="G45" s="73">
        <v>0</v>
      </c>
      <c r="H45" s="89" t="s">
        <v>52</v>
      </c>
      <c r="I45" s="89" t="s">
        <v>52</v>
      </c>
      <c r="J45" s="73">
        <v>0</v>
      </c>
      <c r="K45" s="89" t="s">
        <v>52</v>
      </c>
      <c r="L45" s="89" t="s">
        <v>52</v>
      </c>
      <c r="M45" s="89" t="s">
        <v>52</v>
      </c>
    </row>
    <row r="46" spans="1:13" ht="45">
      <c r="A46" s="91" t="s">
        <v>97</v>
      </c>
      <c r="B46" s="76">
        <v>2520</v>
      </c>
      <c r="C46" s="74">
        <v>831</v>
      </c>
      <c r="D46" s="93" t="s">
        <v>52</v>
      </c>
      <c r="E46" s="73">
        <v>0</v>
      </c>
      <c r="F46" s="73">
        <v>0</v>
      </c>
      <c r="G46" s="73">
        <v>0</v>
      </c>
      <c r="H46" s="89" t="s">
        <v>52</v>
      </c>
      <c r="I46" s="89" t="s">
        <v>52</v>
      </c>
      <c r="J46" s="73">
        <v>0</v>
      </c>
      <c r="K46" s="89" t="s">
        <v>52</v>
      </c>
      <c r="L46" s="89" t="s">
        <v>52</v>
      </c>
      <c r="M46" s="89" t="s">
        <v>52</v>
      </c>
    </row>
    <row r="47" spans="1:13" s="94" customFormat="1">
      <c r="A47" s="96" t="s">
        <v>90</v>
      </c>
      <c r="B47" s="76">
        <v>2600</v>
      </c>
      <c r="C47" s="74" t="s">
        <v>52</v>
      </c>
      <c r="D47" s="74" t="s">
        <v>52</v>
      </c>
      <c r="E47" s="73">
        <v>14993752.4</v>
      </c>
      <c r="F47" s="73">
        <v>14993752.4</v>
      </c>
      <c r="G47" s="73">
        <v>2550327.9700000002</v>
      </c>
      <c r="H47" s="73">
        <v>0</v>
      </c>
      <c r="I47" s="73">
        <v>0</v>
      </c>
      <c r="J47" s="73">
        <v>12443424.43</v>
      </c>
      <c r="K47" s="73">
        <v>0</v>
      </c>
      <c r="L47" s="73">
        <v>0</v>
      </c>
      <c r="M47" s="73">
        <v>0</v>
      </c>
    </row>
    <row r="48" spans="1:13" s="94" customFormat="1" ht="30">
      <c r="A48" s="91" t="s">
        <v>87</v>
      </c>
      <c r="B48" s="76">
        <v>2630</v>
      </c>
      <c r="C48" s="74">
        <v>243</v>
      </c>
      <c r="D48" s="74" t="s">
        <v>52</v>
      </c>
      <c r="E48" s="73">
        <v>0</v>
      </c>
      <c r="F48" s="73">
        <v>0</v>
      </c>
      <c r="G48" s="73">
        <v>0</v>
      </c>
      <c r="H48" s="73">
        <v>0</v>
      </c>
      <c r="I48" s="89" t="s">
        <v>52</v>
      </c>
      <c r="J48" s="73">
        <v>0</v>
      </c>
      <c r="K48" s="89" t="s">
        <v>52</v>
      </c>
      <c r="L48" s="89" t="s">
        <v>52</v>
      </c>
      <c r="M48" s="89">
        <v>0</v>
      </c>
    </row>
    <row r="49" spans="1:13">
      <c r="A49" s="91" t="s">
        <v>85</v>
      </c>
      <c r="B49" s="76">
        <v>2640</v>
      </c>
      <c r="C49" s="74">
        <v>244</v>
      </c>
      <c r="D49" s="74" t="s">
        <v>52</v>
      </c>
      <c r="E49" s="73">
        <v>14993752.4</v>
      </c>
      <c r="F49" s="73">
        <v>14993752.4</v>
      </c>
      <c r="G49" s="73">
        <v>2550327.9700000002</v>
      </c>
      <c r="H49" s="73">
        <v>0</v>
      </c>
      <c r="I49" s="89" t="s">
        <v>52</v>
      </c>
      <c r="J49" s="73">
        <v>12443424.43</v>
      </c>
      <c r="K49" s="73">
        <v>0</v>
      </c>
      <c r="L49" s="73">
        <v>0</v>
      </c>
      <c r="M49" s="73">
        <v>0</v>
      </c>
    </row>
    <row r="50" spans="1:13" ht="30">
      <c r="A50" s="91" t="s">
        <v>63</v>
      </c>
      <c r="B50" s="76">
        <v>2650</v>
      </c>
      <c r="C50" s="74">
        <v>400</v>
      </c>
      <c r="D50" s="74" t="s">
        <v>52</v>
      </c>
      <c r="E50" s="73">
        <v>0</v>
      </c>
      <c r="F50" s="73">
        <v>0</v>
      </c>
      <c r="G50" s="89" t="s">
        <v>52</v>
      </c>
      <c r="H50" s="89" t="s">
        <v>52</v>
      </c>
      <c r="I50" s="73">
        <v>0</v>
      </c>
      <c r="J50" s="73">
        <v>0</v>
      </c>
      <c r="K50" s="89" t="s">
        <v>52</v>
      </c>
      <c r="L50" s="89" t="s">
        <v>52</v>
      </c>
      <c r="M50" s="89" t="s">
        <v>52</v>
      </c>
    </row>
    <row r="51" spans="1:13" ht="45">
      <c r="A51" s="90" t="s">
        <v>62</v>
      </c>
      <c r="B51" s="76">
        <v>2652</v>
      </c>
      <c r="C51" s="74">
        <v>407</v>
      </c>
      <c r="D51" s="74" t="s">
        <v>52</v>
      </c>
      <c r="E51" s="73">
        <v>0</v>
      </c>
      <c r="F51" s="73">
        <v>0</v>
      </c>
      <c r="G51" s="89" t="s">
        <v>52</v>
      </c>
      <c r="H51" s="89" t="s">
        <v>52</v>
      </c>
      <c r="I51" s="73">
        <v>0</v>
      </c>
      <c r="J51" s="73">
        <v>0</v>
      </c>
      <c r="K51" s="89" t="s">
        <v>52</v>
      </c>
      <c r="L51" s="89" t="s">
        <v>52</v>
      </c>
      <c r="M51" s="89" t="s">
        <v>52</v>
      </c>
    </row>
    <row r="52" spans="1:13">
      <c r="A52" s="87" t="s">
        <v>59</v>
      </c>
      <c r="B52" s="81">
        <v>3000</v>
      </c>
      <c r="C52" s="86">
        <v>100</v>
      </c>
      <c r="D52" s="74" t="s">
        <v>52</v>
      </c>
      <c r="E52" s="80">
        <v>-750000</v>
      </c>
      <c r="F52" s="80">
        <v>-750000</v>
      </c>
      <c r="G52" s="80" t="s">
        <v>52</v>
      </c>
      <c r="H52" s="80" t="s">
        <v>52</v>
      </c>
      <c r="I52" s="80" t="s">
        <v>52</v>
      </c>
      <c r="J52" s="80">
        <v>-750000</v>
      </c>
      <c r="K52" s="80">
        <v>0</v>
      </c>
      <c r="L52" s="80" t="s">
        <v>52</v>
      </c>
      <c r="M52" s="80">
        <v>0</v>
      </c>
    </row>
    <row r="53" spans="1:13" ht="30">
      <c r="A53" s="85" t="s">
        <v>58</v>
      </c>
      <c r="B53" s="83">
        <v>3010</v>
      </c>
      <c r="C53" s="74">
        <v>180</v>
      </c>
      <c r="D53" s="74">
        <v>189</v>
      </c>
      <c r="E53" s="73">
        <v>0</v>
      </c>
      <c r="F53" s="73">
        <v>0</v>
      </c>
      <c r="G53" s="71" t="s">
        <v>52</v>
      </c>
      <c r="H53" s="71" t="s">
        <v>52</v>
      </c>
      <c r="I53" s="71" t="s">
        <v>52</v>
      </c>
      <c r="J53" s="78"/>
      <c r="K53" s="78"/>
      <c r="L53" s="71" t="s">
        <v>52</v>
      </c>
      <c r="M53" s="78"/>
    </row>
    <row r="54" spans="1:13">
      <c r="A54" s="84" t="s">
        <v>57</v>
      </c>
      <c r="B54" s="83">
        <v>3020</v>
      </c>
      <c r="C54" s="74">
        <v>180</v>
      </c>
      <c r="D54" s="74">
        <v>189</v>
      </c>
      <c r="E54" s="73">
        <v>-750000</v>
      </c>
      <c r="F54" s="73">
        <v>-750000</v>
      </c>
      <c r="G54" s="71" t="s">
        <v>52</v>
      </c>
      <c r="H54" s="71" t="s">
        <v>52</v>
      </c>
      <c r="I54" s="71" t="s">
        <v>52</v>
      </c>
      <c r="J54" s="78">
        <v>-750000</v>
      </c>
      <c r="K54" s="78"/>
      <c r="L54" s="71" t="s">
        <v>52</v>
      </c>
      <c r="M54" s="78"/>
    </row>
    <row r="55" spans="1:13">
      <c r="A55" s="84" t="s">
        <v>56</v>
      </c>
      <c r="B55" s="83">
        <v>3030</v>
      </c>
      <c r="C55" s="75">
        <v>180</v>
      </c>
      <c r="D55" s="74">
        <v>189</v>
      </c>
      <c r="E55" s="73">
        <v>0</v>
      </c>
      <c r="F55" s="73">
        <v>0</v>
      </c>
      <c r="G55" s="71" t="s">
        <v>52</v>
      </c>
      <c r="H55" s="71" t="s">
        <v>52</v>
      </c>
      <c r="I55" s="71" t="s">
        <v>52</v>
      </c>
      <c r="J55" s="78"/>
      <c r="K55" s="78"/>
      <c r="L55" s="71" t="s">
        <v>52</v>
      </c>
      <c r="M55" s="78"/>
    </row>
    <row r="56" spans="1:13">
      <c r="A56" s="82" t="s">
        <v>55</v>
      </c>
      <c r="B56" s="81">
        <v>4000</v>
      </c>
      <c r="C56" s="75" t="s">
        <v>52</v>
      </c>
      <c r="D56" s="74" t="s">
        <v>52</v>
      </c>
      <c r="E56" s="80">
        <v>0</v>
      </c>
      <c r="F56" s="80">
        <v>0</v>
      </c>
      <c r="G56" s="79" t="s">
        <v>52</v>
      </c>
      <c r="H56" s="80">
        <v>0</v>
      </c>
      <c r="I56" s="80">
        <v>0</v>
      </c>
      <c r="J56" s="79" t="s">
        <v>52</v>
      </c>
      <c r="K56" s="79" t="s">
        <v>52</v>
      </c>
      <c r="L56" s="79" t="s">
        <v>52</v>
      </c>
      <c r="M56" s="79" t="s">
        <v>52</v>
      </c>
    </row>
    <row r="57" spans="1:13" ht="30">
      <c r="A57" s="77" t="s">
        <v>54</v>
      </c>
      <c r="B57" s="76">
        <v>4010</v>
      </c>
      <c r="C57" s="75">
        <v>610</v>
      </c>
      <c r="D57" s="74" t="s">
        <v>52</v>
      </c>
      <c r="E57" s="73">
        <v>0</v>
      </c>
      <c r="F57" s="73">
        <v>0</v>
      </c>
      <c r="G57" s="71" t="s">
        <v>52</v>
      </c>
      <c r="H57" s="78"/>
      <c r="I57" s="78"/>
      <c r="J57" s="71" t="s">
        <v>52</v>
      </c>
      <c r="K57" s="71" t="s">
        <v>52</v>
      </c>
      <c r="L57" s="71" t="s">
        <v>52</v>
      </c>
      <c r="M57" s="71" t="s">
        <v>52</v>
      </c>
    </row>
  </sheetData>
  <mergeCells count="16">
    <mergeCell ref="A2:M2"/>
    <mergeCell ref="A4:A7"/>
    <mergeCell ref="G6:G7"/>
    <mergeCell ref="C4:C7"/>
    <mergeCell ref="J3:K3"/>
    <mergeCell ref="H6:H7"/>
    <mergeCell ref="I6:I7"/>
    <mergeCell ref="D4:D7"/>
    <mergeCell ref="B4:B7"/>
    <mergeCell ref="M5:M7"/>
    <mergeCell ref="L5:L7"/>
    <mergeCell ref="F5:F7"/>
    <mergeCell ref="J6:K6"/>
    <mergeCell ref="E4:E7"/>
    <mergeCell ref="G5:K5"/>
    <mergeCell ref="G4:K4"/>
  </mergeCells>
  <pageMargins left="0.70866141732283472" right="0.39370078740157483" top="0.74803149606299213" bottom="0.74803149606299213" header="0.31496062992125984" footer="0.31496062992125984"/>
  <pageSetup paperSize="9" scale="36" fitToHeight="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X57"/>
  <sheetViews>
    <sheetView zoomScale="90" zoomScaleNormal="90" workbookViewId="0">
      <pane ySplit="7" topLeftCell="A8" activePane="bottomLeft" state="frozen"/>
      <selection activeCell="C1" sqref="C1"/>
      <selection pane="bottomLeft"/>
    </sheetView>
  </sheetViews>
  <sheetFormatPr defaultRowHeight="15"/>
  <cols>
    <col min="1" max="1" width="58.140625" style="14" customWidth="1"/>
    <col min="2" max="2" width="8.140625" style="57" customWidth="1"/>
    <col min="3" max="3" width="13.42578125" style="14" customWidth="1"/>
    <col min="4" max="4" width="10.5703125" style="15" customWidth="1"/>
    <col min="5" max="6" width="17.28515625" style="56" customWidth="1"/>
    <col min="7" max="7" width="17.28515625" style="14" customWidth="1"/>
    <col min="8" max="8" width="22" style="14" customWidth="1"/>
    <col min="9" max="15" width="17.42578125" style="14" customWidth="1"/>
    <col min="16" max="17" width="17.28515625" style="14" customWidth="1"/>
    <col min="18" max="16384" width="9.140625" style="14"/>
  </cols>
  <sheetData>
    <row r="1" spans="1:102" ht="6" customHeight="1">
      <c r="A1" s="125"/>
      <c r="B1" s="138"/>
      <c r="C1" s="137"/>
      <c r="D1" s="125"/>
      <c r="E1" s="136"/>
      <c r="F1" s="136"/>
      <c r="G1" s="125"/>
      <c r="H1" s="135"/>
      <c r="I1" s="135"/>
      <c r="J1" s="134"/>
      <c r="K1" s="134"/>
      <c r="L1" s="134"/>
      <c r="M1" s="133"/>
    </row>
    <row r="2" spans="1:102" ht="15" customHeight="1">
      <c r="A2" s="258" t="s">
        <v>287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113"/>
      <c r="O2" s="132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</row>
    <row r="3" spans="1:102">
      <c r="A3" s="130"/>
      <c r="B3" s="131"/>
      <c r="C3" s="130"/>
      <c r="D3" s="130"/>
      <c r="E3" s="129"/>
      <c r="F3" s="129"/>
      <c r="G3" s="128"/>
      <c r="H3" s="127"/>
      <c r="I3" s="127"/>
      <c r="J3" s="262"/>
      <c r="K3" s="262"/>
      <c r="L3" s="186"/>
      <c r="M3" s="125"/>
      <c r="N3" s="184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</row>
    <row r="4" spans="1:102" ht="15" customHeight="1">
      <c r="A4" s="259" t="s">
        <v>218</v>
      </c>
      <c r="B4" s="259" t="s">
        <v>217</v>
      </c>
      <c r="C4" s="259" t="s">
        <v>216</v>
      </c>
      <c r="D4" s="250" t="s">
        <v>215</v>
      </c>
      <c r="E4" s="245" t="s">
        <v>214</v>
      </c>
      <c r="F4" s="124"/>
      <c r="G4" s="253" t="s">
        <v>213</v>
      </c>
      <c r="H4" s="253"/>
      <c r="I4" s="253"/>
      <c r="J4" s="253"/>
      <c r="K4" s="253"/>
      <c r="L4" s="123"/>
      <c r="M4" s="122"/>
      <c r="N4" s="113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</row>
    <row r="5" spans="1:102" ht="15" customHeight="1">
      <c r="A5" s="259"/>
      <c r="B5" s="259"/>
      <c r="C5" s="259"/>
      <c r="D5" s="251"/>
      <c r="E5" s="246"/>
      <c r="F5" s="245" t="s">
        <v>212</v>
      </c>
      <c r="G5" s="256" t="s">
        <v>211</v>
      </c>
      <c r="H5" s="253"/>
      <c r="I5" s="253"/>
      <c r="J5" s="253"/>
      <c r="K5" s="257"/>
      <c r="L5" s="242" t="s">
        <v>210</v>
      </c>
      <c r="M5" s="242" t="s">
        <v>209</v>
      </c>
      <c r="N5" s="184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</row>
    <row r="6" spans="1:102" ht="105.75" customHeight="1">
      <c r="A6" s="259"/>
      <c r="B6" s="259"/>
      <c r="C6" s="259"/>
      <c r="D6" s="251"/>
      <c r="E6" s="246"/>
      <c r="F6" s="246"/>
      <c r="G6" s="260" t="s">
        <v>208</v>
      </c>
      <c r="H6" s="248" t="s">
        <v>207</v>
      </c>
      <c r="I6" s="248" t="s">
        <v>206</v>
      </c>
      <c r="J6" s="254" t="s">
        <v>205</v>
      </c>
      <c r="K6" s="255"/>
      <c r="L6" s="243"/>
      <c r="M6" s="243"/>
      <c r="N6" s="113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</row>
    <row r="7" spans="1:102" ht="18.75" customHeight="1">
      <c r="A7" s="259"/>
      <c r="B7" s="259"/>
      <c r="C7" s="259"/>
      <c r="D7" s="252"/>
      <c r="E7" s="247"/>
      <c r="F7" s="247"/>
      <c r="G7" s="261"/>
      <c r="H7" s="249"/>
      <c r="I7" s="249"/>
      <c r="J7" s="121" t="s">
        <v>204</v>
      </c>
      <c r="K7" s="121" t="s">
        <v>203</v>
      </c>
      <c r="L7" s="244"/>
      <c r="M7" s="244"/>
      <c r="N7" s="184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</row>
    <row r="8" spans="1:102">
      <c r="A8" s="185">
        <v>1</v>
      </c>
      <c r="B8" s="185">
        <v>2</v>
      </c>
      <c r="C8" s="185">
        <v>3</v>
      </c>
      <c r="D8" s="185">
        <v>4</v>
      </c>
      <c r="E8" s="185">
        <v>5</v>
      </c>
      <c r="F8" s="185">
        <v>6</v>
      </c>
      <c r="G8" s="185">
        <v>7</v>
      </c>
      <c r="H8" s="185">
        <v>8</v>
      </c>
      <c r="I8" s="185">
        <v>9</v>
      </c>
      <c r="J8" s="185">
        <v>10</v>
      </c>
      <c r="K8" s="185">
        <v>11</v>
      </c>
      <c r="L8" s="185">
        <v>12</v>
      </c>
      <c r="M8" s="185">
        <v>13</v>
      </c>
      <c r="N8" s="184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</row>
    <row r="9" spans="1:102">
      <c r="A9" s="120" t="s">
        <v>202</v>
      </c>
      <c r="B9" s="116" t="s">
        <v>201</v>
      </c>
      <c r="C9" s="185" t="s">
        <v>52</v>
      </c>
      <c r="D9" s="185" t="s">
        <v>52</v>
      </c>
      <c r="E9" s="115">
        <v>0</v>
      </c>
      <c r="F9" s="114">
        <v>0</v>
      </c>
      <c r="G9" s="183">
        <v>0</v>
      </c>
      <c r="H9" s="182">
        <v>0</v>
      </c>
      <c r="I9" s="182">
        <v>0</v>
      </c>
      <c r="J9" s="182">
        <v>0</v>
      </c>
      <c r="K9" s="182">
        <v>0</v>
      </c>
      <c r="L9" s="181">
        <v>0</v>
      </c>
      <c r="M9" s="181">
        <v>0</v>
      </c>
      <c r="N9" s="184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</row>
    <row r="10" spans="1:102">
      <c r="A10" s="77" t="s">
        <v>200</v>
      </c>
      <c r="B10" s="116" t="s">
        <v>199</v>
      </c>
      <c r="C10" s="93" t="s">
        <v>52</v>
      </c>
      <c r="D10" s="93" t="s">
        <v>52</v>
      </c>
      <c r="E10" s="115">
        <v>0</v>
      </c>
      <c r="F10" s="114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113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</row>
    <row r="11" spans="1:102">
      <c r="A11" s="82" t="s">
        <v>198</v>
      </c>
      <c r="B11" s="99" t="s">
        <v>197</v>
      </c>
      <c r="C11" s="112" t="s">
        <v>196</v>
      </c>
      <c r="D11" s="86" t="s">
        <v>52</v>
      </c>
      <c r="E11" s="111">
        <v>37930151.670000002</v>
      </c>
      <c r="F11" s="110">
        <v>37930151.670000002</v>
      </c>
      <c r="G11" s="80">
        <v>18440151.670000002</v>
      </c>
      <c r="H11" s="80">
        <v>0</v>
      </c>
      <c r="I11" s="80">
        <v>0</v>
      </c>
      <c r="J11" s="80">
        <v>19490000</v>
      </c>
      <c r="K11" s="80">
        <v>0</v>
      </c>
      <c r="L11" s="80">
        <v>0</v>
      </c>
      <c r="M11" s="80">
        <v>0</v>
      </c>
      <c r="N11" s="184"/>
    </row>
    <row r="12" spans="1:102" ht="35.25" customHeight="1">
      <c r="A12" s="96" t="s">
        <v>195</v>
      </c>
      <c r="B12" s="99" t="s">
        <v>194</v>
      </c>
      <c r="C12" s="107">
        <v>120</v>
      </c>
      <c r="D12" s="74" t="s">
        <v>52</v>
      </c>
      <c r="E12" s="73">
        <v>1700000</v>
      </c>
      <c r="F12" s="73">
        <v>1700000</v>
      </c>
      <c r="G12" s="108" t="s">
        <v>52</v>
      </c>
      <c r="H12" s="106" t="s">
        <v>52</v>
      </c>
      <c r="I12" s="106" t="s">
        <v>52</v>
      </c>
      <c r="J12" s="73">
        <v>1700000</v>
      </c>
      <c r="K12" s="106" t="s">
        <v>52</v>
      </c>
      <c r="L12" s="106" t="s">
        <v>52</v>
      </c>
      <c r="M12" s="73">
        <v>0</v>
      </c>
    </row>
    <row r="13" spans="1:102" s="64" customFormat="1" ht="30">
      <c r="A13" s="96" t="s">
        <v>187</v>
      </c>
      <c r="B13" s="99" t="s">
        <v>186</v>
      </c>
      <c r="C13" s="107">
        <v>130</v>
      </c>
      <c r="D13" s="74" t="s">
        <v>52</v>
      </c>
      <c r="E13" s="73">
        <v>36980151.670000002</v>
      </c>
      <c r="F13" s="73">
        <v>36980151.670000002</v>
      </c>
      <c r="G13" s="73">
        <v>18440151.670000002</v>
      </c>
      <c r="H13" s="106" t="s">
        <v>52</v>
      </c>
      <c r="I13" s="106" t="s">
        <v>52</v>
      </c>
      <c r="J13" s="73">
        <v>18540000</v>
      </c>
      <c r="K13" s="106" t="s">
        <v>52</v>
      </c>
      <c r="L13" s="73">
        <v>0</v>
      </c>
      <c r="M13" s="73">
        <v>0</v>
      </c>
    </row>
    <row r="14" spans="1:102" ht="75">
      <c r="A14" s="91" t="s">
        <v>185</v>
      </c>
      <c r="B14" s="99">
        <v>1210</v>
      </c>
      <c r="C14" s="107">
        <v>130</v>
      </c>
      <c r="D14" s="74">
        <v>131</v>
      </c>
      <c r="E14" s="73">
        <v>18440151.670000002</v>
      </c>
      <c r="F14" s="73">
        <v>18440151.670000002</v>
      </c>
      <c r="G14" s="78">
        <v>18440151.670000002</v>
      </c>
      <c r="H14" s="71" t="s">
        <v>52</v>
      </c>
      <c r="I14" s="71" t="s">
        <v>52</v>
      </c>
      <c r="J14" s="78"/>
      <c r="K14" s="71" t="s">
        <v>52</v>
      </c>
      <c r="L14" s="78"/>
      <c r="M14" s="71" t="s">
        <v>52</v>
      </c>
    </row>
    <row r="15" spans="1:102" ht="30">
      <c r="A15" s="96" t="s">
        <v>176</v>
      </c>
      <c r="B15" s="99">
        <v>1300</v>
      </c>
      <c r="C15" s="74">
        <v>140</v>
      </c>
      <c r="D15" s="74" t="s">
        <v>52</v>
      </c>
      <c r="E15" s="73">
        <v>0</v>
      </c>
      <c r="F15" s="73">
        <v>0</v>
      </c>
      <c r="G15" s="106" t="s">
        <v>52</v>
      </c>
      <c r="H15" s="106" t="s">
        <v>52</v>
      </c>
      <c r="I15" s="106" t="s">
        <v>52</v>
      </c>
      <c r="J15" s="73">
        <v>0</v>
      </c>
      <c r="K15" s="106" t="s">
        <v>52</v>
      </c>
      <c r="L15" s="106" t="s">
        <v>52</v>
      </c>
      <c r="M15" s="106" t="s">
        <v>52</v>
      </c>
    </row>
    <row r="16" spans="1:102">
      <c r="A16" s="96" t="s">
        <v>171</v>
      </c>
      <c r="B16" s="99" t="s">
        <v>170</v>
      </c>
      <c r="C16" s="74">
        <v>150</v>
      </c>
      <c r="D16" s="74" t="s">
        <v>52</v>
      </c>
      <c r="E16" s="73">
        <v>0</v>
      </c>
      <c r="F16" s="73">
        <v>0</v>
      </c>
      <c r="G16" s="106" t="s">
        <v>52</v>
      </c>
      <c r="H16" s="106" t="s">
        <v>52</v>
      </c>
      <c r="I16" s="106" t="s">
        <v>52</v>
      </c>
      <c r="J16" s="73">
        <v>0</v>
      </c>
      <c r="K16" s="73">
        <v>0</v>
      </c>
      <c r="L16" s="106" t="s">
        <v>52</v>
      </c>
      <c r="M16" s="73">
        <v>0</v>
      </c>
    </row>
    <row r="17" spans="1:13" s="104" customFormat="1">
      <c r="A17" s="96" t="s">
        <v>153</v>
      </c>
      <c r="B17" s="99" t="s">
        <v>152</v>
      </c>
      <c r="C17" s="74">
        <v>180</v>
      </c>
      <c r="D17" s="74" t="s">
        <v>52</v>
      </c>
      <c r="E17" s="73">
        <v>0</v>
      </c>
      <c r="F17" s="73">
        <v>0</v>
      </c>
      <c r="G17" s="73" t="s">
        <v>52</v>
      </c>
      <c r="H17" s="73">
        <v>0</v>
      </c>
      <c r="I17" s="73">
        <v>0</v>
      </c>
      <c r="J17" s="73">
        <v>0</v>
      </c>
      <c r="K17" s="73" t="s">
        <v>52</v>
      </c>
      <c r="L17" s="73" t="s">
        <v>52</v>
      </c>
      <c r="M17" s="73" t="s">
        <v>52</v>
      </c>
    </row>
    <row r="18" spans="1:13" ht="30">
      <c r="A18" s="91" t="s">
        <v>151</v>
      </c>
      <c r="B18" s="99" t="s">
        <v>150</v>
      </c>
      <c r="C18" s="74">
        <v>180</v>
      </c>
      <c r="D18" s="74">
        <v>152</v>
      </c>
      <c r="E18" s="73">
        <v>0</v>
      </c>
      <c r="F18" s="73">
        <v>0</v>
      </c>
      <c r="G18" s="71" t="s">
        <v>52</v>
      </c>
      <c r="H18" s="78"/>
      <c r="I18" s="71" t="s">
        <v>52</v>
      </c>
      <c r="J18" s="71" t="s">
        <v>52</v>
      </c>
      <c r="K18" s="71" t="s">
        <v>52</v>
      </c>
      <c r="L18" s="71" t="s">
        <v>52</v>
      </c>
      <c r="M18" s="71" t="s">
        <v>52</v>
      </c>
    </row>
    <row r="19" spans="1:13">
      <c r="A19" s="91" t="s">
        <v>149</v>
      </c>
      <c r="B19" s="99" t="s">
        <v>148</v>
      </c>
      <c r="C19" s="74">
        <v>180</v>
      </c>
      <c r="D19" s="74">
        <v>162</v>
      </c>
      <c r="E19" s="73">
        <v>0</v>
      </c>
      <c r="F19" s="73">
        <v>0</v>
      </c>
      <c r="G19" s="103" t="s">
        <v>52</v>
      </c>
      <c r="H19" s="78"/>
      <c r="I19" s="78"/>
      <c r="J19" s="71" t="s">
        <v>52</v>
      </c>
      <c r="K19" s="71" t="s">
        <v>52</v>
      </c>
      <c r="L19" s="71" t="s">
        <v>52</v>
      </c>
      <c r="M19" s="71" t="s">
        <v>52</v>
      </c>
    </row>
    <row r="20" spans="1:13">
      <c r="A20" s="96" t="s">
        <v>145</v>
      </c>
      <c r="B20" s="99" t="s">
        <v>144</v>
      </c>
      <c r="C20" s="74">
        <v>400</v>
      </c>
      <c r="D20" s="74" t="s">
        <v>52</v>
      </c>
      <c r="E20" s="73">
        <v>0</v>
      </c>
      <c r="F20" s="73">
        <v>0</v>
      </c>
      <c r="G20" s="73" t="s">
        <v>52</v>
      </c>
      <c r="H20" s="73" t="s">
        <v>52</v>
      </c>
      <c r="I20" s="73" t="s">
        <v>52</v>
      </c>
      <c r="J20" s="73">
        <v>0</v>
      </c>
      <c r="K20" s="73" t="str">
        <f>K23</f>
        <v>Х</v>
      </c>
      <c r="L20" s="73" t="s">
        <v>52</v>
      </c>
      <c r="M20" s="73" t="s">
        <v>52</v>
      </c>
    </row>
    <row r="21" spans="1:13" ht="30">
      <c r="A21" s="91" t="s">
        <v>143</v>
      </c>
      <c r="B21" s="99" t="s">
        <v>142</v>
      </c>
      <c r="C21" s="74">
        <v>410</v>
      </c>
      <c r="D21" s="185" t="s">
        <v>52</v>
      </c>
      <c r="E21" s="73">
        <v>0</v>
      </c>
      <c r="F21" s="73">
        <v>0</v>
      </c>
      <c r="G21" s="71" t="s">
        <v>52</v>
      </c>
      <c r="H21" s="71" t="s">
        <v>52</v>
      </c>
      <c r="I21" s="71" t="s">
        <v>52</v>
      </c>
      <c r="J21" s="78"/>
      <c r="K21" s="71" t="s">
        <v>52</v>
      </c>
      <c r="L21" s="71" t="s">
        <v>52</v>
      </c>
      <c r="M21" s="71" t="s">
        <v>52</v>
      </c>
    </row>
    <row r="22" spans="1:13">
      <c r="A22" s="91" t="s">
        <v>141</v>
      </c>
      <c r="B22" s="99" t="s">
        <v>140</v>
      </c>
      <c r="C22" s="74">
        <v>420</v>
      </c>
      <c r="D22" s="185" t="s">
        <v>52</v>
      </c>
      <c r="E22" s="73">
        <v>0</v>
      </c>
      <c r="F22" s="73">
        <v>0</v>
      </c>
      <c r="G22" s="71" t="s">
        <v>52</v>
      </c>
      <c r="H22" s="71" t="s">
        <v>52</v>
      </c>
      <c r="I22" s="71" t="s">
        <v>52</v>
      </c>
      <c r="J22" s="78"/>
      <c r="K22" s="71" t="s">
        <v>52</v>
      </c>
      <c r="L22" s="71" t="s">
        <v>52</v>
      </c>
      <c r="M22" s="71" t="s">
        <v>52</v>
      </c>
    </row>
    <row r="23" spans="1:13">
      <c r="A23" s="91" t="s">
        <v>139</v>
      </c>
      <c r="B23" s="99" t="s">
        <v>138</v>
      </c>
      <c r="C23" s="74">
        <v>440</v>
      </c>
      <c r="D23" s="185" t="s">
        <v>52</v>
      </c>
      <c r="E23" s="73">
        <v>0</v>
      </c>
      <c r="F23" s="73">
        <v>0</v>
      </c>
      <c r="G23" s="89" t="s">
        <v>52</v>
      </c>
      <c r="H23" s="89" t="s">
        <v>52</v>
      </c>
      <c r="I23" s="89" t="s">
        <v>52</v>
      </c>
      <c r="J23" s="73">
        <v>0</v>
      </c>
      <c r="K23" s="89" t="s">
        <v>52</v>
      </c>
      <c r="L23" s="89" t="s">
        <v>52</v>
      </c>
      <c r="M23" s="89" t="s">
        <v>52</v>
      </c>
    </row>
    <row r="24" spans="1:13">
      <c r="A24" s="96" t="s">
        <v>133</v>
      </c>
      <c r="B24" s="99" t="s">
        <v>132</v>
      </c>
      <c r="C24" s="93" t="s">
        <v>52</v>
      </c>
      <c r="D24" s="93" t="s">
        <v>52</v>
      </c>
      <c r="E24" s="73">
        <v>0</v>
      </c>
      <c r="F24" s="73">
        <v>0</v>
      </c>
      <c r="G24" s="73">
        <v>0</v>
      </c>
      <c r="H24" s="73">
        <v>0</v>
      </c>
      <c r="I24" s="89" t="s">
        <v>52</v>
      </c>
      <c r="J24" s="73">
        <v>0</v>
      </c>
      <c r="K24" s="73">
        <v>0</v>
      </c>
      <c r="L24" s="89" t="s">
        <v>52</v>
      </c>
      <c r="M24" s="89" t="s">
        <v>52</v>
      </c>
    </row>
    <row r="25" spans="1:13" ht="45">
      <c r="A25" s="91" t="s">
        <v>131</v>
      </c>
      <c r="B25" s="99" t="s">
        <v>130</v>
      </c>
      <c r="C25" s="74">
        <v>510</v>
      </c>
      <c r="D25" s="74">
        <v>510</v>
      </c>
      <c r="E25" s="73">
        <v>0</v>
      </c>
      <c r="F25" s="73">
        <v>0</v>
      </c>
      <c r="G25" s="78"/>
      <c r="H25" s="78"/>
      <c r="I25" s="71" t="s">
        <v>52</v>
      </c>
      <c r="J25" s="78"/>
      <c r="K25" s="78"/>
      <c r="L25" s="71" t="s">
        <v>52</v>
      </c>
      <c r="M25" s="71" t="s">
        <v>52</v>
      </c>
    </row>
    <row r="26" spans="1:13">
      <c r="A26" s="82" t="s">
        <v>129</v>
      </c>
      <c r="B26" s="101" t="s">
        <v>128</v>
      </c>
      <c r="C26" s="100" t="s">
        <v>52</v>
      </c>
      <c r="D26" s="100" t="s">
        <v>52</v>
      </c>
      <c r="E26" s="80">
        <v>37930151.670000002</v>
      </c>
      <c r="F26" s="80">
        <v>37930151.670000002</v>
      </c>
      <c r="G26" s="80">
        <v>18440151.670000002</v>
      </c>
      <c r="H26" s="80">
        <v>0</v>
      </c>
      <c r="I26" s="80">
        <v>0</v>
      </c>
      <c r="J26" s="80">
        <v>19490000</v>
      </c>
      <c r="K26" s="80">
        <v>0</v>
      </c>
      <c r="L26" s="80">
        <v>0</v>
      </c>
      <c r="M26" s="80">
        <v>0</v>
      </c>
    </row>
    <row r="27" spans="1:13" ht="30">
      <c r="A27" s="84" t="s">
        <v>127</v>
      </c>
      <c r="B27" s="99" t="s">
        <v>126</v>
      </c>
      <c r="C27" s="74">
        <v>110</v>
      </c>
      <c r="D27" s="74" t="s">
        <v>52</v>
      </c>
      <c r="E27" s="73">
        <v>23224438.460000001</v>
      </c>
      <c r="F27" s="73">
        <v>23224438.460000001</v>
      </c>
      <c r="G27" s="73">
        <v>15977005.779999999</v>
      </c>
      <c r="H27" s="73">
        <v>0</v>
      </c>
      <c r="I27" s="89" t="s">
        <v>52</v>
      </c>
      <c r="J27" s="73">
        <v>7247432.6799999997</v>
      </c>
      <c r="K27" s="73">
        <v>0</v>
      </c>
      <c r="L27" s="89">
        <v>0</v>
      </c>
      <c r="M27" s="73">
        <v>0</v>
      </c>
    </row>
    <row r="28" spans="1:13" ht="30">
      <c r="A28" s="91" t="s">
        <v>125</v>
      </c>
      <c r="B28" s="99">
        <v>2110</v>
      </c>
      <c r="C28" s="74">
        <v>111</v>
      </c>
      <c r="D28" s="93" t="s">
        <v>52</v>
      </c>
      <c r="E28" s="73">
        <v>17867462.34</v>
      </c>
      <c r="F28" s="73">
        <v>17867462.34</v>
      </c>
      <c r="G28" s="73">
        <v>12314456</v>
      </c>
      <c r="H28" s="73">
        <v>0</v>
      </c>
      <c r="I28" s="89" t="s">
        <v>52</v>
      </c>
      <c r="J28" s="73">
        <v>5553006.3399999999</v>
      </c>
      <c r="K28" s="73">
        <v>0</v>
      </c>
      <c r="L28" s="89" t="s">
        <v>52</v>
      </c>
      <c r="M28" s="73">
        <v>0</v>
      </c>
    </row>
    <row r="29" spans="1:13" ht="30">
      <c r="A29" s="91" t="s">
        <v>121</v>
      </c>
      <c r="B29" s="99" t="s">
        <v>120</v>
      </c>
      <c r="C29" s="74">
        <v>112</v>
      </c>
      <c r="D29" s="93" t="s">
        <v>52</v>
      </c>
      <c r="E29" s="73">
        <v>30600</v>
      </c>
      <c r="F29" s="73">
        <v>30600</v>
      </c>
      <c r="G29" s="73">
        <v>600</v>
      </c>
      <c r="H29" s="73">
        <v>0</v>
      </c>
      <c r="I29" s="89" t="s">
        <v>52</v>
      </c>
      <c r="J29" s="73">
        <v>30000</v>
      </c>
      <c r="K29" s="73">
        <v>0</v>
      </c>
      <c r="L29" s="89" t="s">
        <v>52</v>
      </c>
      <c r="M29" s="73">
        <v>0</v>
      </c>
    </row>
    <row r="30" spans="1:13" ht="30">
      <c r="A30" s="91" t="s">
        <v>117</v>
      </c>
      <c r="B30" s="76">
        <v>2130</v>
      </c>
      <c r="C30" s="74">
        <v>113</v>
      </c>
      <c r="D30" s="93" t="s">
        <v>52</v>
      </c>
      <c r="E30" s="73">
        <v>0</v>
      </c>
      <c r="F30" s="73">
        <v>0</v>
      </c>
      <c r="G30" s="73">
        <v>0</v>
      </c>
      <c r="H30" s="73">
        <v>0</v>
      </c>
      <c r="I30" s="89" t="s">
        <v>52</v>
      </c>
      <c r="J30" s="73">
        <v>0</v>
      </c>
      <c r="K30" s="73">
        <v>0</v>
      </c>
      <c r="L30" s="89">
        <v>0</v>
      </c>
      <c r="M30" s="73">
        <v>0</v>
      </c>
    </row>
    <row r="31" spans="1:13" ht="45">
      <c r="A31" s="91" t="s">
        <v>89</v>
      </c>
      <c r="B31" s="76">
        <v>2140</v>
      </c>
      <c r="C31" s="74">
        <v>119</v>
      </c>
      <c r="D31" s="93" t="s">
        <v>52</v>
      </c>
      <c r="E31" s="73">
        <v>5326376.12</v>
      </c>
      <c r="F31" s="73">
        <v>5326376.12</v>
      </c>
      <c r="G31" s="73">
        <v>3661949.78</v>
      </c>
      <c r="H31" s="73">
        <v>0</v>
      </c>
      <c r="I31" s="89" t="s">
        <v>52</v>
      </c>
      <c r="J31" s="73">
        <v>1664426.34</v>
      </c>
      <c r="K31" s="73">
        <v>0</v>
      </c>
      <c r="L31" s="89" t="s">
        <v>52</v>
      </c>
      <c r="M31" s="73">
        <v>0</v>
      </c>
    </row>
    <row r="32" spans="1:13" ht="30">
      <c r="A32" s="90" t="s">
        <v>115</v>
      </c>
      <c r="B32" s="76">
        <v>2141</v>
      </c>
      <c r="C32" s="74">
        <v>119</v>
      </c>
      <c r="D32" s="74">
        <v>213</v>
      </c>
      <c r="E32" s="73">
        <v>5326376.12</v>
      </c>
      <c r="F32" s="73">
        <v>5326376.12</v>
      </c>
      <c r="G32" s="78">
        <v>3661949.78</v>
      </c>
      <c r="H32" s="78"/>
      <c r="I32" s="71" t="s">
        <v>52</v>
      </c>
      <c r="J32" s="78">
        <v>1664426.34</v>
      </c>
      <c r="K32" s="78"/>
      <c r="L32" s="71" t="s">
        <v>52</v>
      </c>
      <c r="M32" s="71"/>
    </row>
    <row r="33" spans="1:13">
      <c r="A33" s="90" t="s">
        <v>114</v>
      </c>
      <c r="B33" s="76">
        <v>2142</v>
      </c>
      <c r="C33" s="74">
        <v>119</v>
      </c>
      <c r="D33" s="93" t="s">
        <v>52</v>
      </c>
      <c r="E33" s="73">
        <v>0</v>
      </c>
      <c r="F33" s="73">
        <v>0</v>
      </c>
      <c r="G33" s="73">
        <v>0</v>
      </c>
      <c r="H33" s="73">
        <v>0</v>
      </c>
      <c r="I33" s="89" t="s">
        <v>52</v>
      </c>
      <c r="J33" s="73">
        <v>0</v>
      </c>
      <c r="K33" s="73">
        <v>0</v>
      </c>
      <c r="L33" s="89" t="s">
        <v>52</v>
      </c>
      <c r="M33" s="89" t="s">
        <v>52</v>
      </c>
    </row>
    <row r="34" spans="1:13">
      <c r="A34" s="96" t="s">
        <v>113</v>
      </c>
      <c r="B34" s="76">
        <v>2200</v>
      </c>
      <c r="C34" s="74">
        <v>300</v>
      </c>
      <c r="D34" s="74" t="s">
        <v>52</v>
      </c>
      <c r="E34" s="73">
        <v>0</v>
      </c>
      <c r="F34" s="73">
        <v>0</v>
      </c>
      <c r="G34" s="73">
        <v>0</v>
      </c>
      <c r="H34" s="73">
        <v>0</v>
      </c>
      <c r="I34" s="89" t="s">
        <v>52</v>
      </c>
      <c r="J34" s="73">
        <v>0</v>
      </c>
      <c r="K34" s="73">
        <v>0</v>
      </c>
      <c r="L34" s="89" t="s">
        <v>52</v>
      </c>
      <c r="M34" s="89" t="s">
        <v>52</v>
      </c>
    </row>
    <row r="35" spans="1:13" ht="45">
      <c r="A35" s="91" t="s">
        <v>112</v>
      </c>
      <c r="B35" s="76">
        <v>2210</v>
      </c>
      <c r="C35" s="74">
        <v>320</v>
      </c>
      <c r="D35" s="74" t="s">
        <v>52</v>
      </c>
      <c r="E35" s="73">
        <v>0</v>
      </c>
      <c r="F35" s="73">
        <v>0</v>
      </c>
      <c r="G35" s="73">
        <v>0</v>
      </c>
      <c r="H35" s="73">
        <v>0</v>
      </c>
      <c r="I35" s="89" t="s">
        <v>52</v>
      </c>
      <c r="J35" s="73">
        <v>0</v>
      </c>
      <c r="K35" s="73">
        <v>0</v>
      </c>
      <c r="L35" s="89" t="s">
        <v>52</v>
      </c>
      <c r="M35" s="89" t="s">
        <v>52</v>
      </c>
    </row>
    <row r="36" spans="1:13" s="64" customFormat="1" ht="45">
      <c r="A36" s="91" t="s">
        <v>108</v>
      </c>
      <c r="B36" s="76">
        <v>2220</v>
      </c>
      <c r="C36" s="74">
        <v>340</v>
      </c>
      <c r="D36" s="74">
        <v>296</v>
      </c>
      <c r="E36" s="73">
        <v>0</v>
      </c>
      <c r="F36" s="73">
        <v>0</v>
      </c>
      <c r="G36" s="71" t="s">
        <v>52</v>
      </c>
      <c r="H36" s="78"/>
      <c r="I36" s="71" t="s">
        <v>52</v>
      </c>
      <c r="J36" s="78"/>
      <c r="K36" s="71" t="s">
        <v>52</v>
      </c>
      <c r="L36" s="71" t="s">
        <v>52</v>
      </c>
      <c r="M36" s="71" t="s">
        <v>52</v>
      </c>
    </row>
    <row r="37" spans="1:13" s="64" customFormat="1" ht="75">
      <c r="A37" s="91" t="s">
        <v>107</v>
      </c>
      <c r="B37" s="76">
        <v>2230</v>
      </c>
      <c r="C37" s="74">
        <v>350</v>
      </c>
      <c r="D37" s="74">
        <v>296</v>
      </c>
      <c r="E37" s="73">
        <v>0</v>
      </c>
      <c r="F37" s="73">
        <v>0</v>
      </c>
      <c r="G37" s="71" t="s">
        <v>52</v>
      </c>
      <c r="H37" s="71" t="s">
        <v>52</v>
      </c>
      <c r="I37" s="71" t="s">
        <v>52</v>
      </c>
      <c r="J37" s="78"/>
      <c r="K37" s="71" t="s">
        <v>52</v>
      </c>
      <c r="L37" s="71" t="s">
        <v>52</v>
      </c>
      <c r="M37" s="71" t="s">
        <v>52</v>
      </c>
    </row>
    <row r="38" spans="1:13" s="64" customFormat="1" ht="30">
      <c r="A38" s="91" t="s">
        <v>106</v>
      </c>
      <c r="B38" s="76">
        <v>2240</v>
      </c>
      <c r="C38" s="74">
        <v>360</v>
      </c>
      <c r="D38" s="74">
        <v>296</v>
      </c>
      <c r="E38" s="73">
        <v>0</v>
      </c>
      <c r="F38" s="73">
        <v>0</v>
      </c>
      <c r="G38" s="71" t="s">
        <v>52</v>
      </c>
      <c r="H38" s="71" t="s">
        <v>52</v>
      </c>
      <c r="I38" s="71" t="s">
        <v>52</v>
      </c>
      <c r="J38" s="78"/>
      <c r="K38" s="71" t="s">
        <v>52</v>
      </c>
      <c r="L38" s="71" t="s">
        <v>52</v>
      </c>
      <c r="M38" s="71" t="s">
        <v>52</v>
      </c>
    </row>
    <row r="39" spans="1:13">
      <c r="A39" s="96" t="s">
        <v>105</v>
      </c>
      <c r="B39" s="76">
        <v>2300</v>
      </c>
      <c r="C39" s="74">
        <v>850</v>
      </c>
      <c r="D39" s="93" t="s">
        <v>52</v>
      </c>
      <c r="E39" s="73">
        <v>0</v>
      </c>
      <c r="F39" s="73">
        <v>0</v>
      </c>
      <c r="G39" s="73">
        <v>0</v>
      </c>
      <c r="H39" s="73">
        <v>0</v>
      </c>
      <c r="I39" s="89" t="s">
        <v>52</v>
      </c>
      <c r="J39" s="73">
        <v>0</v>
      </c>
      <c r="K39" s="89" t="s">
        <v>52</v>
      </c>
      <c r="L39" s="89" t="s">
        <v>52</v>
      </c>
      <c r="M39" s="73">
        <v>0</v>
      </c>
    </row>
    <row r="40" spans="1:13" ht="30">
      <c r="A40" s="91" t="s">
        <v>104</v>
      </c>
      <c r="B40" s="76">
        <v>2310</v>
      </c>
      <c r="C40" s="74">
        <v>851</v>
      </c>
      <c r="D40" s="74">
        <v>291</v>
      </c>
      <c r="E40" s="73">
        <v>0</v>
      </c>
      <c r="F40" s="73">
        <v>0</v>
      </c>
      <c r="G40" s="78"/>
      <c r="H40" s="78"/>
      <c r="I40" s="71" t="s">
        <v>52</v>
      </c>
      <c r="J40" s="78"/>
      <c r="K40" s="71" t="s">
        <v>52</v>
      </c>
      <c r="L40" s="71" t="s">
        <v>52</v>
      </c>
      <c r="M40" s="71" t="s">
        <v>52</v>
      </c>
    </row>
    <row r="41" spans="1:13" ht="45">
      <c r="A41" s="91" t="s">
        <v>103</v>
      </c>
      <c r="B41" s="76">
        <v>2320</v>
      </c>
      <c r="C41" s="74">
        <v>852</v>
      </c>
      <c r="D41" s="74">
        <v>291</v>
      </c>
      <c r="E41" s="73">
        <v>0</v>
      </c>
      <c r="F41" s="73">
        <v>0</v>
      </c>
      <c r="G41" s="78"/>
      <c r="H41" s="71" t="s">
        <v>52</v>
      </c>
      <c r="I41" s="71" t="s">
        <v>52</v>
      </c>
      <c r="J41" s="78"/>
      <c r="K41" s="71" t="s">
        <v>52</v>
      </c>
      <c r="L41" s="71" t="s">
        <v>52</v>
      </c>
      <c r="M41" s="71" t="s">
        <v>52</v>
      </c>
    </row>
    <row r="42" spans="1:13" ht="30">
      <c r="A42" s="91" t="s">
        <v>102</v>
      </c>
      <c r="B42" s="76">
        <v>2330</v>
      </c>
      <c r="C42" s="74">
        <v>853</v>
      </c>
      <c r="D42" s="93" t="s">
        <v>52</v>
      </c>
      <c r="E42" s="73">
        <v>0</v>
      </c>
      <c r="F42" s="73">
        <v>0</v>
      </c>
      <c r="G42" s="73">
        <v>0</v>
      </c>
      <c r="H42" s="73">
        <v>0</v>
      </c>
      <c r="I42" s="89" t="s">
        <v>52</v>
      </c>
      <c r="J42" s="73">
        <v>0</v>
      </c>
      <c r="K42" s="89" t="s">
        <v>52</v>
      </c>
      <c r="L42" s="89" t="s">
        <v>52</v>
      </c>
      <c r="M42" s="73">
        <v>0</v>
      </c>
    </row>
    <row r="43" spans="1:13" ht="30">
      <c r="A43" s="96" t="s">
        <v>100</v>
      </c>
      <c r="B43" s="76">
        <v>2400</v>
      </c>
      <c r="C43" s="74" t="s">
        <v>52</v>
      </c>
      <c r="D43" s="74" t="s">
        <v>52</v>
      </c>
      <c r="E43" s="73">
        <v>0</v>
      </c>
      <c r="F43" s="73">
        <v>0</v>
      </c>
      <c r="G43" s="73">
        <v>0</v>
      </c>
      <c r="H43" s="89" t="s">
        <v>52</v>
      </c>
      <c r="I43" s="89" t="s">
        <v>52</v>
      </c>
      <c r="J43" s="73">
        <v>0</v>
      </c>
      <c r="K43" s="89" t="s">
        <v>52</v>
      </c>
      <c r="L43" s="89" t="s">
        <v>52</v>
      </c>
      <c r="M43" s="73">
        <v>0</v>
      </c>
    </row>
    <row r="44" spans="1:13">
      <c r="A44" s="91" t="s">
        <v>99</v>
      </c>
      <c r="B44" s="76">
        <v>2420</v>
      </c>
      <c r="C44" s="74">
        <v>862</v>
      </c>
      <c r="D44" s="74">
        <v>253</v>
      </c>
      <c r="E44" s="73">
        <v>0</v>
      </c>
      <c r="F44" s="73">
        <v>0</v>
      </c>
      <c r="G44" s="78"/>
      <c r="H44" s="71" t="s">
        <v>52</v>
      </c>
      <c r="I44" s="71" t="s">
        <v>52</v>
      </c>
      <c r="J44" s="78"/>
      <c r="K44" s="71" t="s">
        <v>52</v>
      </c>
      <c r="L44" s="71" t="s">
        <v>52</v>
      </c>
      <c r="M44" s="78"/>
    </row>
    <row r="45" spans="1:13" ht="30">
      <c r="A45" s="96" t="s">
        <v>98</v>
      </c>
      <c r="B45" s="76">
        <v>2500</v>
      </c>
      <c r="C45" s="74" t="s">
        <v>52</v>
      </c>
      <c r="D45" s="74" t="s">
        <v>52</v>
      </c>
      <c r="E45" s="73">
        <v>0</v>
      </c>
      <c r="F45" s="73">
        <v>0</v>
      </c>
      <c r="G45" s="73">
        <v>0</v>
      </c>
      <c r="H45" s="89" t="s">
        <v>52</v>
      </c>
      <c r="I45" s="89" t="s">
        <v>52</v>
      </c>
      <c r="J45" s="73">
        <v>0</v>
      </c>
      <c r="K45" s="89" t="s">
        <v>52</v>
      </c>
      <c r="L45" s="89" t="s">
        <v>52</v>
      </c>
      <c r="M45" s="89" t="s">
        <v>52</v>
      </c>
    </row>
    <row r="46" spans="1:13" ht="45">
      <c r="A46" s="91" t="s">
        <v>97</v>
      </c>
      <c r="B46" s="76">
        <v>2520</v>
      </c>
      <c r="C46" s="74">
        <v>831</v>
      </c>
      <c r="D46" s="93" t="s">
        <v>52</v>
      </c>
      <c r="E46" s="73">
        <v>0</v>
      </c>
      <c r="F46" s="73">
        <v>0</v>
      </c>
      <c r="G46" s="73">
        <v>0</v>
      </c>
      <c r="H46" s="89" t="s">
        <v>52</v>
      </c>
      <c r="I46" s="89" t="s">
        <v>52</v>
      </c>
      <c r="J46" s="73">
        <v>0</v>
      </c>
      <c r="K46" s="89" t="s">
        <v>52</v>
      </c>
      <c r="L46" s="89" t="s">
        <v>52</v>
      </c>
      <c r="M46" s="89" t="s">
        <v>52</v>
      </c>
    </row>
    <row r="47" spans="1:13" s="94" customFormat="1">
      <c r="A47" s="96" t="s">
        <v>90</v>
      </c>
      <c r="B47" s="76">
        <v>2600</v>
      </c>
      <c r="C47" s="74" t="s">
        <v>52</v>
      </c>
      <c r="D47" s="74" t="s">
        <v>52</v>
      </c>
      <c r="E47" s="73">
        <v>14705713.210000001</v>
      </c>
      <c r="F47" s="73">
        <v>14705713.210000001</v>
      </c>
      <c r="G47" s="73">
        <v>2463145.89</v>
      </c>
      <c r="H47" s="73">
        <v>0</v>
      </c>
      <c r="I47" s="73">
        <v>0</v>
      </c>
      <c r="J47" s="73">
        <v>12242567.32</v>
      </c>
      <c r="K47" s="73">
        <v>0</v>
      </c>
      <c r="L47" s="73">
        <v>0</v>
      </c>
      <c r="M47" s="73">
        <v>0</v>
      </c>
    </row>
    <row r="48" spans="1:13" s="94" customFormat="1" ht="30">
      <c r="A48" s="91" t="s">
        <v>87</v>
      </c>
      <c r="B48" s="76">
        <v>2630</v>
      </c>
      <c r="C48" s="74">
        <v>243</v>
      </c>
      <c r="D48" s="74" t="s">
        <v>52</v>
      </c>
      <c r="E48" s="73">
        <v>0</v>
      </c>
      <c r="F48" s="73">
        <v>0</v>
      </c>
      <c r="G48" s="73">
        <v>0</v>
      </c>
      <c r="H48" s="73">
        <v>0</v>
      </c>
      <c r="I48" s="89" t="s">
        <v>52</v>
      </c>
      <c r="J48" s="73">
        <v>0</v>
      </c>
      <c r="K48" s="89" t="s">
        <v>52</v>
      </c>
      <c r="L48" s="89" t="s">
        <v>52</v>
      </c>
      <c r="M48" s="89">
        <v>0</v>
      </c>
    </row>
    <row r="49" spans="1:13">
      <c r="A49" s="91" t="s">
        <v>85</v>
      </c>
      <c r="B49" s="76">
        <v>2640</v>
      </c>
      <c r="C49" s="74">
        <v>244</v>
      </c>
      <c r="D49" s="74" t="s">
        <v>52</v>
      </c>
      <c r="E49" s="73">
        <v>14705713.210000001</v>
      </c>
      <c r="F49" s="73">
        <v>14705713.210000001</v>
      </c>
      <c r="G49" s="73">
        <v>2463145.89</v>
      </c>
      <c r="H49" s="73">
        <v>0</v>
      </c>
      <c r="I49" s="89" t="s">
        <v>52</v>
      </c>
      <c r="J49" s="73">
        <v>12242567.32</v>
      </c>
      <c r="K49" s="73">
        <v>0</v>
      </c>
      <c r="L49" s="73">
        <v>0</v>
      </c>
      <c r="M49" s="73">
        <v>0</v>
      </c>
    </row>
    <row r="50" spans="1:13" ht="30">
      <c r="A50" s="91" t="s">
        <v>63</v>
      </c>
      <c r="B50" s="76">
        <v>2650</v>
      </c>
      <c r="C50" s="74">
        <v>400</v>
      </c>
      <c r="D50" s="74" t="s">
        <v>52</v>
      </c>
      <c r="E50" s="73">
        <v>0</v>
      </c>
      <c r="F50" s="73">
        <v>0</v>
      </c>
      <c r="G50" s="89" t="s">
        <v>52</v>
      </c>
      <c r="H50" s="89" t="s">
        <v>52</v>
      </c>
      <c r="I50" s="73">
        <v>0</v>
      </c>
      <c r="J50" s="73">
        <v>0</v>
      </c>
      <c r="K50" s="89" t="s">
        <v>52</v>
      </c>
      <c r="L50" s="89" t="s">
        <v>52</v>
      </c>
      <c r="M50" s="89" t="s">
        <v>52</v>
      </c>
    </row>
    <row r="51" spans="1:13" ht="45">
      <c r="A51" s="90" t="s">
        <v>62</v>
      </c>
      <c r="B51" s="76">
        <v>2652</v>
      </c>
      <c r="C51" s="74">
        <v>407</v>
      </c>
      <c r="D51" s="74" t="s">
        <v>52</v>
      </c>
      <c r="E51" s="73">
        <v>0</v>
      </c>
      <c r="F51" s="73">
        <v>0</v>
      </c>
      <c r="G51" s="89" t="s">
        <v>52</v>
      </c>
      <c r="H51" s="89" t="s">
        <v>52</v>
      </c>
      <c r="I51" s="73">
        <v>0</v>
      </c>
      <c r="J51" s="73">
        <v>0</v>
      </c>
      <c r="K51" s="89" t="s">
        <v>52</v>
      </c>
      <c r="L51" s="89" t="s">
        <v>52</v>
      </c>
      <c r="M51" s="89" t="s">
        <v>52</v>
      </c>
    </row>
    <row r="52" spans="1:13">
      <c r="A52" s="87" t="s">
        <v>59</v>
      </c>
      <c r="B52" s="81">
        <v>3000</v>
      </c>
      <c r="C52" s="86">
        <v>100</v>
      </c>
      <c r="D52" s="74" t="s">
        <v>52</v>
      </c>
      <c r="E52" s="80">
        <v>-750000</v>
      </c>
      <c r="F52" s="80">
        <v>-750000</v>
      </c>
      <c r="G52" s="80" t="s">
        <v>52</v>
      </c>
      <c r="H52" s="80" t="s">
        <v>52</v>
      </c>
      <c r="I52" s="80" t="s">
        <v>52</v>
      </c>
      <c r="J52" s="80">
        <v>-750000</v>
      </c>
      <c r="K52" s="80">
        <v>0</v>
      </c>
      <c r="L52" s="80" t="s">
        <v>52</v>
      </c>
      <c r="M52" s="80">
        <v>0</v>
      </c>
    </row>
    <row r="53" spans="1:13" ht="30">
      <c r="A53" s="85" t="s">
        <v>58</v>
      </c>
      <c r="B53" s="83">
        <v>3010</v>
      </c>
      <c r="C53" s="74">
        <v>180</v>
      </c>
      <c r="D53" s="74">
        <v>189</v>
      </c>
      <c r="E53" s="73">
        <v>0</v>
      </c>
      <c r="F53" s="73">
        <v>0</v>
      </c>
      <c r="G53" s="71" t="s">
        <v>52</v>
      </c>
      <c r="H53" s="71" t="s">
        <v>52</v>
      </c>
      <c r="I53" s="71" t="s">
        <v>52</v>
      </c>
      <c r="J53" s="78"/>
      <c r="K53" s="78"/>
      <c r="L53" s="71" t="s">
        <v>52</v>
      </c>
      <c r="M53" s="78"/>
    </row>
    <row r="54" spans="1:13">
      <c r="A54" s="84" t="s">
        <v>57</v>
      </c>
      <c r="B54" s="83">
        <v>3020</v>
      </c>
      <c r="C54" s="74">
        <v>180</v>
      </c>
      <c r="D54" s="74">
        <v>189</v>
      </c>
      <c r="E54" s="73">
        <v>-750000</v>
      </c>
      <c r="F54" s="73">
        <v>-750000</v>
      </c>
      <c r="G54" s="71" t="s">
        <v>52</v>
      </c>
      <c r="H54" s="71" t="s">
        <v>52</v>
      </c>
      <c r="I54" s="71" t="s">
        <v>52</v>
      </c>
      <c r="J54" s="78">
        <v>-750000</v>
      </c>
      <c r="K54" s="78"/>
      <c r="L54" s="71" t="s">
        <v>52</v>
      </c>
      <c r="M54" s="78"/>
    </row>
    <row r="55" spans="1:13">
      <c r="A55" s="84" t="s">
        <v>56</v>
      </c>
      <c r="B55" s="83">
        <v>3030</v>
      </c>
      <c r="C55" s="75">
        <v>180</v>
      </c>
      <c r="D55" s="74">
        <v>189</v>
      </c>
      <c r="E55" s="73">
        <v>0</v>
      </c>
      <c r="F55" s="73">
        <v>0</v>
      </c>
      <c r="G55" s="71" t="s">
        <v>52</v>
      </c>
      <c r="H55" s="71" t="s">
        <v>52</v>
      </c>
      <c r="I55" s="71" t="s">
        <v>52</v>
      </c>
      <c r="J55" s="78"/>
      <c r="K55" s="78"/>
      <c r="L55" s="71" t="s">
        <v>52</v>
      </c>
      <c r="M55" s="78"/>
    </row>
    <row r="56" spans="1:13">
      <c r="A56" s="82" t="s">
        <v>55</v>
      </c>
      <c r="B56" s="81">
        <v>4000</v>
      </c>
      <c r="C56" s="75" t="s">
        <v>52</v>
      </c>
      <c r="D56" s="74" t="s">
        <v>52</v>
      </c>
      <c r="E56" s="80">
        <v>0</v>
      </c>
      <c r="F56" s="80">
        <v>0</v>
      </c>
      <c r="G56" s="79" t="s">
        <v>52</v>
      </c>
      <c r="H56" s="80">
        <v>0</v>
      </c>
      <c r="I56" s="80">
        <v>0</v>
      </c>
      <c r="J56" s="79" t="s">
        <v>52</v>
      </c>
      <c r="K56" s="79" t="s">
        <v>52</v>
      </c>
      <c r="L56" s="79" t="s">
        <v>52</v>
      </c>
      <c r="M56" s="79" t="s">
        <v>52</v>
      </c>
    </row>
    <row r="57" spans="1:13" ht="30">
      <c r="A57" s="77" t="s">
        <v>54</v>
      </c>
      <c r="B57" s="76">
        <v>4010</v>
      </c>
      <c r="C57" s="75">
        <v>610</v>
      </c>
      <c r="D57" s="74" t="s">
        <v>52</v>
      </c>
      <c r="E57" s="73">
        <v>0</v>
      </c>
      <c r="F57" s="73">
        <v>0</v>
      </c>
      <c r="G57" s="71" t="s">
        <v>52</v>
      </c>
      <c r="H57" s="78"/>
      <c r="I57" s="78"/>
      <c r="J57" s="71" t="s">
        <v>52</v>
      </c>
      <c r="K57" s="71" t="s">
        <v>52</v>
      </c>
      <c r="L57" s="71" t="s">
        <v>52</v>
      </c>
      <c r="M57" s="71" t="s">
        <v>52</v>
      </c>
    </row>
  </sheetData>
  <mergeCells count="16">
    <mergeCell ref="A2:M2"/>
    <mergeCell ref="A4:A7"/>
    <mergeCell ref="G6:G7"/>
    <mergeCell ref="C4:C7"/>
    <mergeCell ref="J3:K3"/>
    <mergeCell ref="H6:H7"/>
    <mergeCell ref="I6:I7"/>
    <mergeCell ref="D4:D7"/>
    <mergeCell ref="B4:B7"/>
    <mergeCell ref="M5:M7"/>
    <mergeCell ref="L5:L7"/>
    <mergeCell ref="F5:F7"/>
    <mergeCell ref="J6:K6"/>
    <mergeCell ref="E4:E7"/>
    <mergeCell ref="G5:K5"/>
    <mergeCell ref="G4:K4"/>
  </mergeCells>
  <pageMargins left="0.70866141732283472" right="0.39370078740157483" top="0.74803149606299213" bottom="0.74803149606299213" header="0.31496062992125984" footer="0.31496062992125984"/>
  <pageSetup paperSize="9" scale="36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X57"/>
  <sheetViews>
    <sheetView tabSelected="1" zoomScale="90" zoomScaleNormal="90" workbookViewId="0">
      <pane ySplit="7" topLeftCell="A8" activePane="bottomLeft" state="frozen"/>
      <selection activeCell="C1" sqref="C1"/>
      <selection pane="bottomLeft"/>
    </sheetView>
  </sheetViews>
  <sheetFormatPr defaultRowHeight="15"/>
  <cols>
    <col min="1" max="1" width="58.140625" style="14" customWidth="1"/>
    <col min="2" max="2" width="8.140625" style="57" customWidth="1"/>
    <col min="3" max="3" width="13.42578125" style="14" customWidth="1"/>
    <col min="4" max="4" width="10.5703125" style="15" customWidth="1"/>
    <col min="5" max="6" width="17.28515625" style="56" customWidth="1"/>
    <col min="7" max="7" width="17.28515625" style="14" customWidth="1"/>
    <col min="8" max="8" width="22" style="14" customWidth="1"/>
    <col min="9" max="15" width="17.42578125" style="14" customWidth="1"/>
    <col min="16" max="17" width="17.28515625" style="14" customWidth="1"/>
    <col min="18" max="16384" width="9.140625" style="14"/>
  </cols>
  <sheetData>
    <row r="1" spans="1:102" ht="6" customHeight="1">
      <c r="A1" s="125"/>
      <c r="B1" s="138"/>
      <c r="C1" s="137"/>
      <c r="D1" s="125"/>
      <c r="E1" s="136"/>
      <c r="F1" s="136"/>
      <c r="G1" s="125"/>
      <c r="H1" s="135"/>
      <c r="I1" s="135"/>
      <c r="J1" s="134"/>
      <c r="K1" s="134"/>
      <c r="L1" s="134"/>
      <c r="M1" s="133"/>
    </row>
    <row r="2" spans="1:102" ht="15" customHeight="1">
      <c r="A2" s="258" t="s">
        <v>288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113"/>
      <c r="O2" s="132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</row>
    <row r="3" spans="1:102">
      <c r="A3" s="130"/>
      <c r="B3" s="131"/>
      <c r="C3" s="130"/>
      <c r="D3" s="130"/>
      <c r="E3" s="129"/>
      <c r="F3" s="129"/>
      <c r="G3" s="128"/>
      <c r="H3" s="127"/>
      <c r="I3" s="127"/>
      <c r="J3" s="262"/>
      <c r="K3" s="262"/>
      <c r="L3" s="189"/>
      <c r="M3" s="125"/>
      <c r="N3" s="187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</row>
    <row r="4" spans="1:102" ht="15" customHeight="1">
      <c r="A4" s="259" t="s">
        <v>218</v>
      </c>
      <c r="B4" s="259" t="s">
        <v>217</v>
      </c>
      <c r="C4" s="259" t="s">
        <v>216</v>
      </c>
      <c r="D4" s="250" t="s">
        <v>215</v>
      </c>
      <c r="E4" s="245" t="s">
        <v>214</v>
      </c>
      <c r="F4" s="124"/>
      <c r="G4" s="253" t="s">
        <v>213</v>
      </c>
      <c r="H4" s="253"/>
      <c r="I4" s="253"/>
      <c r="J4" s="253"/>
      <c r="K4" s="253"/>
      <c r="L4" s="123"/>
      <c r="M4" s="122"/>
      <c r="N4" s="113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</row>
    <row r="5" spans="1:102" ht="15" customHeight="1">
      <c r="A5" s="259"/>
      <c r="B5" s="259"/>
      <c r="C5" s="259"/>
      <c r="D5" s="251"/>
      <c r="E5" s="246"/>
      <c r="F5" s="245" t="s">
        <v>212</v>
      </c>
      <c r="G5" s="256" t="s">
        <v>211</v>
      </c>
      <c r="H5" s="253"/>
      <c r="I5" s="253"/>
      <c r="J5" s="253"/>
      <c r="K5" s="257"/>
      <c r="L5" s="242" t="s">
        <v>210</v>
      </c>
      <c r="M5" s="242" t="s">
        <v>209</v>
      </c>
      <c r="N5" s="187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</row>
    <row r="6" spans="1:102" ht="105.75" customHeight="1">
      <c r="A6" s="259"/>
      <c r="B6" s="259"/>
      <c r="C6" s="259"/>
      <c r="D6" s="251"/>
      <c r="E6" s="246"/>
      <c r="F6" s="246"/>
      <c r="G6" s="260" t="s">
        <v>208</v>
      </c>
      <c r="H6" s="248" t="s">
        <v>207</v>
      </c>
      <c r="I6" s="248" t="s">
        <v>206</v>
      </c>
      <c r="J6" s="254" t="s">
        <v>205</v>
      </c>
      <c r="K6" s="255"/>
      <c r="L6" s="243"/>
      <c r="M6" s="243"/>
      <c r="N6" s="113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</row>
    <row r="7" spans="1:102" ht="18.75" customHeight="1">
      <c r="A7" s="259"/>
      <c r="B7" s="259"/>
      <c r="C7" s="259"/>
      <c r="D7" s="252"/>
      <c r="E7" s="247"/>
      <c r="F7" s="247"/>
      <c r="G7" s="261"/>
      <c r="H7" s="249"/>
      <c r="I7" s="249"/>
      <c r="J7" s="121" t="s">
        <v>204</v>
      </c>
      <c r="K7" s="121" t="s">
        <v>203</v>
      </c>
      <c r="L7" s="244"/>
      <c r="M7" s="244"/>
      <c r="N7" s="187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</row>
    <row r="8" spans="1:102">
      <c r="A8" s="188">
        <v>1</v>
      </c>
      <c r="B8" s="188">
        <v>2</v>
      </c>
      <c r="C8" s="188">
        <v>3</v>
      </c>
      <c r="D8" s="188">
        <v>4</v>
      </c>
      <c r="E8" s="188">
        <v>5</v>
      </c>
      <c r="F8" s="188">
        <v>6</v>
      </c>
      <c r="G8" s="188">
        <v>7</v>
      </c>
      <c r="H8" s="188">
        <v>8</v>
      </c>
      <c r="I8" s="188">
        <v>9</v>
      </c>
      <c r="J8" s="188">
        <v>10</v>
      </c>
      <c r="K8" s="188">
        <v>11</v>
      </c>
      <c r="L8" s="188">
        <v>12</v>
      </c>
      <c r="M8" s="188">
        <v>13</v>
      </c>
      <c r="N8" s="187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</row>
    <row r="9" spans="1:102">
      <c r="A9" s="120" t="s">
        <v>202</v>
      </c>
      <c r="B9" s="116" t="s">
        <v>201</v>
      </c>
      <c r="C9" s="188" t="s">
        <v>52</v>
      </c>
      <c r="D9" s="188" t="s">
        <v>52</v>
      </c>
      <c r="E9" s="115">
        <v>0</v>
      </c>
      <c r="F9" s="114">
        <v>0</v>
      </c>
      <c r="G9" s="183">
        <v>0</v>
      </c>
      <c r="H9" s="182">
        <v>0</v>
      </c>
      <c r="I9" s="182">
        <v>0</v>
      </c>
      <c r="J9" s="182">
        <v>0</v>
      </c>
      <c r="K9" s="182">
        <v>0</v>
      </c>
      <c r="L9" s="181">
        <v>0</v>
      </c>
      <c r="M9" s="181">
        <v>0</v>
      </c>
      <c r="N9" s="187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</row>
    <row r="10" spans="1:102">
      <c r="A10" s="77" t="s">
        <v>200</v>
      </c>
      <c r="B10" s="116" t="s">
        <v>199</v>
      </c>
      <c r="C10" s="93" t="s">
        <v>52</v>
      </c>
      <c r="D10" s="93" t="s">
        <v>52</v>
      </c>
      <c r="E10" s="115">
        <v>0</v>
      </c>
      <c r="F10" s="114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113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</row>
    <row r="11" spans="1:102">
      <c r="A11" s="82" t="s">
        <v>198</v>
      </c>
      <c r="B11" s="99" t="s">
        <v>197</v>
      </c>
      <c r="C11" s="112" t="s">
        <v>196</v>
      </c>
      <c r="D11" s="86" t="s">
        <v>52</v>
      </c>
      <c r="E11" s="111">
        <v>37930151.670000002</v>
      </c>
      <c r="F11" s="110">
        <v>37930151.670000002</v>
      </c>
      <c r="G11" s="80">
        <v>18440151.670000002</v>
      </c>
      <c r="H11" s="80">
        <v>0</v>
      </c>
      <c r="I11" s="80">
        <v>0</v>
      </c>
      <c r="J11" s="80">
        <v>19490000</v>
      </c>
      <c r="K11" s="80">
        <v>0</v>
      </c>
      <c r="L11" s="80">
        <v>0</v>
      </c>
      <c r="M11" s="80">
        <v>0</v>
      </c>
      <c r="N11" s="187"/>
    </row>
    <row r="12" spans="1:102" ht="35.25" customHeight="1">
      <c r="A12" s="96" t="s">
        <v>195</v>
      </c>
      <c r="B12" s="99" t="s">
        <v>194</v>
      </c>
      <c r="C12" s="107">
        <v>120</v>
      </c>
      <c r="D12" s="74" t="s">
        <v>52</v>
      </c>
      <c r="E12" s="73">
        <v>1700000</v>
      </c>
      <c r="F12" s="73">
        <v>1700000</v>
      </c>
      <c r="G12" s="108" t="s">
        <v>52</v>
      </c>
      <c r="H12" s="106" t="s">
        <v>52</v>
      </c>
      <c r="I12" s="106" t="s">
        <v>52</v>
      </c>
      <c r="J12" s="73">
        <v>1700000</v>
      </c>
      <c r="K12" s="106" t="s">
        <v>52</v>
      </c>
      <c r="L12" s="106" t="s">
        <v>52</v>
      </c>
      <c r="M12" s="73">
        <v>0</v>
      </c>
    </row>
    <row r="13" spans="1:102" s="64" customFormat="1" ht="30">
      <c r="A13" s="96" t="s">
        <v>187</v>
      </c>
      <c r="B13" s="99" t="s">
        <v>186</v>
      </c>
      <c r="C13" s="107">
        <v>130</v>
      </c>
      <c r="D13" s="74" t="s">
        <v>52</v>
      </c>
      <c r="E13" s="73">
        <v>36980151.670000002</v>
      </c>
      <c r="F13" s="73">
        <v>36980151.670000002</v>
      </c>
      <c r="G13" s="73">
        <v>18440151.670000002</v>
      </c>
      <c r="H13" s="106" t="s">
        <v>52</v>
      </c>
      <c r="I13" s="106" t="s">
        <v>52</v>
      </c>
      <c r="J13" s="73">
        <v>18540000</v>
      </c>
      <c r="K13" s="106" t="s">
        <v>52</v>
      </c>
      <c r="L13" s="73">
        <v>0</v>
      </c>
      <c r="M13" s="73">
        <v>0</v>
      </c>
    </row>
    <row r="14" spans="1:102" ht="75">
      <c r="A14" s="91" t="s">
        <v>185</v>
      </c>
      <c r="B14" s="99">
        <v>1210</v>
      </c>
      <c r="C14" s="107">
        <v>130</v>
      </c>
      <c r="D14" s="74">
        <v>131</v>
      </c>
      <c r="E14" s="73">
        <v>18440151.670000002</v>
      </c>
      <c r="F14" s="73">
        <v>18440151.670000002</v>
      </c>
      <c r="G14" s="78">
        <v>18440151.670000002</v>
      </c>
      <c r="H14" s="71" t="s">
        <v>52</v>
      </c>
      <c r="I14" s="71" t="s">
        <v>52</v>
      </c>
      <c r="J14" s="78"/>
      <c r="K14" s="71" t="s">
        <v>52</v>
      </c>
      <c r="L14" s="78"/>
      <c r="M14" s="71" t="s">
        <v>52</v>
      </c>
    </row>
    <row r="15" spans="1:102" ht="30">
      <c r="A15" s="96" t="s">
        <v>176</v>
      </c>
      <c r="B15" s="99">
        <v>1300</v>
      </c>
      <c r="C15" s="74">
        <v>140</v>
      </c>
      <c r="D15" s="74" t="s">
        <v>52</v>
      </c>
      <c r="E15" s="73">
        <v>0</v>
      </c>
      <c r="F15" s="73">
        <v>0</v>
      </c>
      <c r="G15" s="106" t="s">
        <v>52</v>
      </c>
      <c r="H15" s="106" t="s">
        <v>52</v>
      </c>
      <c r="I15" s="106" t="s">
        <v>52</v>
      </c>
      <c r="J15" s="73">
        <v>0</v>
      </c>
      <c r="K15" s="106" t="s">
        <v>52</v>
      </c>
      <c r="L15" s="106" t="s">
        <v>52</v>
      </c>
      <c r="M15" s="106" t="s">
        <v>52</v>
      </c>
    </row>
    <row r="16" spans="1:102">
      <c r="A16" s="96" t="s">
        <v>171</v>
      </c>
      <c r="B16" s="99" t="s">
        <v>170</v>
      </c>
      <c r="C16" s="74">
        <v>150</v>
      </c>
      <c r="D16" s="74" t="s">
        <v>52</v>
      </c>
      <c r="E16" s="73">
        <v>0</v>
      </c>
      <c r="F16" s="73">
        <v>0</v>
      </c>
      <c r="G16" s="106" t="s">
        <v>52</v>
      </c>
      <c r="H16" s="106" t="s">
        <v>52</v>
      </c>
      <c r="I16" s="106" t="s">
        <v>52</v>
      </c>
      <c r="J16" s="73">
        <v>0</v>
      </c>
      <c r="K16" s="73">
        <v>0</v>
      </c>
      <c r="L16" s="106" t="s">
        <v>52</v>
      </c>
      <c r="M16" s="73">
        <v>0</v>
      </c>
    </row>
    <row r="17" spans="1:13" s="104" customFormat="1">
      <c r="A17" s="96" t="s">
        <v>153</v>
      </c>
      <c r="B17" s="99" t="s">
        <v>152</v>
      </c>
      <c r="C17" s="74">
        <v>180</v>
      </c>
      <c r="D17" s="74" t="s">
        <v>52</v>
      </c>
      <c r="E17" s="73">
        <v>0</v>
      </c>
      <c r="F17" s="73">
        <v>0</v>
      </c>
      <c r="G17" s="73" t="s">
        <v>52</v>
      </c>
      <c r="H17" s="73">
        <v>0</v>
      </c>
      <c r="I17" s="73">
        <v>0</v>
      </c>
      <c r="J17" s="73">
        <v>0</v>
      </c>
      <c r="K17" s="73" t="s">
        <v>52</v>
      </c>
      <c r="L17" s="73" t="s">
        <v>52</v>
      </c>
      <c r="M17" s="73" t="s">
        <v>52</v>
      </c>
    </row>
    <row r="18" spans="1:13" ht="30">
      <c r="A18" s="91" t="s">
        <v>151</v>
      </c>
      <c r="B18" s="99" t="s">
        <v>150</v>
      </c>
      <c r="C18" s="74">
        <v>180</v>
      </c>
      <c r="D18" s="74">
        <v>152</v>
      </c>
      <c r="E18" s="73">
        <v>0</v>
      </c>
      <c r="F18" s="73">
        <v>0</v>
      </c>
      <c r="G18" s="71" t="s">
        <v>52</v>
      </c>
      <c r="H18" s="78"/>
      <c r="I18" s="71" t="s">
        <v>52</v>
      </c>
      <c r="J18" s="71" t="s">
        <v>52</v>
      </c>
      <c r="K18" s="71" t="s">
        <v>52</v>
      </c>
      <c r="L18" s="71" t="s">
        <v>52</v>
      </c>
      <c r="M18" s="71" t="s">
        <v>52</v>
      </c>
    </row>
    <row r="19" spans="1:13">
      <c r="A19" s="91" t="s">
        <v>149</v>
      </c>
      <c r="B19" s="99" t="s">
        <v>148</v>
      </c>
      <c r="C19" s="74">
        <v>180</v>
      </c>
      <c r="D19" s="74">
        <v>162</v>
      </c>
      <c r="E19" s="73">
        <v>0</v>
      </c>
      <c r="F19" s="73">
        <v>0</v>
      </c>
      <c r="G19" s="103" t="s">
        <v>52</v>
      </c>
      <c r="H19" s="78"/>
      <c r="I19" s="78"/>
      <c r="J19" s="71" t="s">
        <v>52</v>
      </c>
      <c r="K19" s="71" t="s">
        <v>52</v>
      </c>
      <c r="L19" s="71" t="s">
        <v>52</v>
      </c>
      <c r="M19" s="71" t="s">
        <v>52</v>
      </c>
    </row>
    <row r="20" spans="1:13">
      <c r="A20" s="96" t="s">
        <v>145</v>
      </c>
      <c r="B20" s="99" t="s">
        <v>144</v>
      </c>
      <c r="C20" s="74">
        <v>400</v>
      </c>
      <c r="D20" s="74" t="s">
        <v>52</v>
      </c>
      <c r="E20" s="73">
        <v>0</v>
      </c>
      <c r="F20" s="73">
        <v>0</v>
      </c>
      <c r="G20" s="73" t="s">
        <v>52</v>
      </c>
      <c r="H20" s="73" t="s">
        <v>52</v>
      </c>
      <c r="I20" s="73" t="s">
        <v>52</v>
      </c>
      <c r="J20" s="73">
        <v>0</v>
      </c>
      <c r="K20" s="73" t="str">
        <f>K23</f>
        <v>Х</v>
      </c>
      <c r="L20" s="73" t="s">
        <v>52</v>
      </c>
      <c r="M20" s="73" t="s">
        <v>52</v>
      </c>
    </row>
    <row r="21" spans="1:13" ht="30">
      <c r="A21" s="91" t="s">
        <v>143</v>
      </c>
      <c r="B21" s="99" t="s">
        <v>142</v>
      </c>
      <c r="C21" s="74">
        <v>410</v>
      </c>
      <c r="D21" s="188" t="s">
        <v>52</v>
      </c>
      <c r="E21" s="73">
        <v>0</v>
      </c>
      <c r="F21" s="73">
        <v>0</v>
      </c>
      <c r="G21" s="71" t="s">
        <v>52</v>
      </c>
      <c r="H21" s="71" t="s">
        <v>52</v>
      </c>
      <c r="I21" s="71" t="s">
        <v>52</v>
      </c>
      <c r="J21" s="78"/>
      <c r="K21" s="71" t="s">
        <v>52</v>
      </c>
      <c r="L21" s="71" t="s">
        <v>52</v>
      </c>
      <c r="M21" s="71" t="s">
        <v>52</v>
      </c>
    </row>
    <row r="22" spans="1:13">
      <c r="A22" s="91" t="s">
        <v>141</v>
      </c>
      <c r="B22" s="99" t="s">
        <v>140</v>
      </c>
      <c r="C22" s="74">
        <v>420</v>
      </c>
      <c r="D22" s="188" t="s">
        <v>52</v>
      </c>
      <c r="E22" s="73">
        <v>0</v>
      </c>
      <c r="F22" s="73">
        <v>0</v>
      </c>
      <c r="G22" s="71" t="s">
        <v>52</v>
      </c>
      <c r="H22" s="71" t="s">
        <v>52</v>
      </c>
      <c r="I22" s="71" t="s">
        <v>52</v>
      </c>
      <c r="J22" s="78"/>
      <c r="K22" s="71" t="s">
        <v>52</v>
      </c>
      <c r="L22" s="71" t="s">
        <v>52</v>
      </c>
      <c r="M22" s="71" t="s">
        <v>52</v>
      </c>
    </row>
    <row r="23" spans="1:13">
      <c r="A23" s="91" t="s">
        <v>139</v>
      </c>
      <c r="B23" s="99" t="s">
        <v>138</v>
      </c>
      <c r="C23" s="74">
        <v>440</v>
      </c>
      <c r="D23" s="188" t="s">
        <v>52</v>
      </c>
      <c r="E23" s="73">
        <v>0</v>
      </c>
      <c r="F23" s="73">
        <v>0</v>
      </c>
      <c r="G23" s="89" t="s">
        <v>52</v>
      </c>
      <c r="H23" s="89" t="s">
        <v>52</v>
      </c>
      <c r="I23" s="89" t="s">
        <v>52</v>
      </c>
      <c r="J23" s="73">
        <v>0</v>
      </c>
      <c r="K23" s="89" t="s">
        <v>52</v>
      </c>
      <c r="L23" s="89" t="s">
        <v>52</v>
      </c>
      <c r="M23" s="89" t="s">
        <v>52</v>
      </c>
    </row>
    <row r="24" spans="1:13">
      <c r="A24" s="96" t="s">
        <v>133</v>
      </c>
      <c r="B24" s="99" t="s">
        <v>132</v>
      </c>
      <c r="C24" s="93" t="s">
        <v>52</v>
      </c>
      <c r="D24" s="93" t="s">
        <v>52</v>
      </c>
      <c r="E24" s="73">
        <v>0</v>
      </c>
      <c r="F24" s="73">
        <v>0</v>
      </c>
      <c r="G24" s="73">
        <v>0</v>
      </c>
      <c r="H24" s="73">
        <v>0</v>
      </c>
      <c r="I24" s="89" t="s">
        <v>52</v>
      </c>
      <c r="J24" s="73">
        <v>0</v>
      </c>
      <c r="K24" s="73">
        <v>0</v>
      </c>
      <c r="L24" s="89" t="s">
        <v>52</v>
      </c>
      <c r="M24" s="89" t="s">
        <v>52</v>
      </c>
    </row>
    <row r="25" spans="1:13" ht="45">
      <c r="A25" s="91" t="s">
        <v>131</v>
      </c>
      <c r="B25" s="99" t="s">
        <v>130</v>
      </c>
      <c r="C25" s="74">
        <v>510</v>
      </c>
      <c r="D25" s="74">
        <v>510</v>
      </c>
      <c r="E25" s="73">
        <v>0</v>
      </c>
      <c r="F25" s="73">
        <v>0</v>
      </c>
      <c r="G25" s="78"/>
      <c r="H25" s="78"/>
      <c r="I25" s="71" t="s">
        <v>52</v>
      </c>
      <c r="J25" s="78"/>
      <c r="K25" s="78"/>
      <c r="L25" s="71" t="s">
        <v>52</v>
      </c>
      <c r="M25" s="71" t="s">
        <v>52</v>
      </c>
    </row>
    <row r="26" spans="1:13">
      <c r="A26" s="82" t="s">
        <v>129</v>
      </c>
      <c r="B26" s="101" t="s">
        <v>128</v>
      </c>
      <c r="C26" s="100" t="s">
        <v>52</v>
      </c>
      <c r="D26" s="100" t="s">
        <v>52</v>
      </c>
      <c r="E26" s="80">
        <v>37930151.670000002</v>
      </c>
      <c r="F26" s="80">
        <v>37930151.670000002</v>
      </c>
      <c r="G26" s="80">
        <v>18440151.670000002</v>
      </c>
      <c r="H26" s="80">
        <v>0</v>
      </c>
      <c r="I26" s="80">
        <v>0</v>
      </c>
      <c r="J26" s="80">
        <v>19490000</v>
      </c>
      <c r="K26" s="80">
        <v>0</v>
      </c>
      <c r="L26" s="80">
        <v>0</v>
      </c>
      <c r="M26" s="80">
        <v>0</v>
      </c>
    </row>
    <row r="27" spans="1:13" ht="30">
      <c r="A27" s="84" t="s">
        <v>127</v>
      </c>
      <c r="B27" s="99" t="s">
        <v>126</v>
      </c>
      <c r="C27" s="74">
        <v>110</v>
      </c>
      <c r="D27" s="74" t="s">
        <v>52</v>
      </c>
      <c r="E27" s="73">
        <v>23224438.460000001</v>
      </c>
      <c r="F27" s="73">
        <v>23224438.460000001</v>
      </c>
      <c r="G27" s="73">
        <v>15977005.779999999</v>
      </c>
      <c r="H27" s="73">
        <v>0</v>
      </c>
      <c r="I27" s="89" t="s">
        <v>52</v>
      </c>
      <c r="J27" s="73">
        <v>7247432.6799999997</v>
      </c>
      <c r="K27" s="73">
        <v>0</v>
      </c>
      <c r="L27" s="89">
        <v>0</v>
      </c>
      <c r="M27" s="73">
        <v>0</v>
      </c>
    </row>
    <row r="28" spans="1:13" ht="30">
      <c r="A28" s="91" t="s">
        <v>125</v>
      </c>
      <c r="B28" s="99">
        <v>2110</v>
      </c>
      <c r="C28" s="74">
        <v>111</v>
      </c>
      <c r="D28" s="93" t="s">
        <v>52</v>
      </c>
      <c r="E28" s="73">
        <v>17867462.34</v>
      </c>
      <c r="F28" s="73">
        <v>17867462.34</v>
      </c>
      <c r="G28" s="73">
        <v>12314456</v>
      </c>
      <c r="H28" s="73">
        <v>0</v>
      </c>
      <c r="I28" s="89" t="s">
        <v>52</v>
      </c>
      <c r="J28" s="73">
        <v>5553006.3399999999</v>
      </c>
      <c r="K28" s="73">
        <v>0</v>
      </c>
      <c r="L28" s="89" t="s">
        <v>52</v>
      </c>
      <c r="M28" s="73">
        <v>0</v>
      </c>
    </row>
    <row r="29" spans="1:13" ht="30">
      <c r="A29" s="91" t="s">
        <v>121</v>
      </c>
      <c r="B29" s="99" t="s">
        <v>120</v>
      </c>
      <c r="C29" s="74">
        <v>112</v>
      </c>
      <c r="D29" s="93" t="s">
        <v>52</v>
      </c>
      <c r="E29" s="73">
        <v>30600</v>
      </c>
      <c r="F29" s="73">
        <v>30600</v>
      </c>
      <c r="G29" s="73">
        <v>600</v>
      </c>
      <c r="H29" s="73">
        <v>0</v>
      </c>
      <c r="I29" s="89" t="s">
        <v>52</v>
      </c>
      <c r="J29" s="73">
        <v>30000</v>
      </c>
      <c r="K29" s="73">
        <v>0</v>
      </c>
      <c r="L29" s="89" t="s">
        <v>52</v>
      </c>
      <c r="M29" s="73">
        <v>0</v>
      </c>
    </row>
    <row r="30" spans="1:13" ht="30">
      <c r="A30" s="91" t="s">
        <v>117</v>
      </c>
      <c r="B30" s="76">
        <v>2130</v>
      </c>
      <c r="C30" s="74">
        <v>113</v>
      </c>
      <c r="D30" s="93" t="s">
        <v>52</v>
      </c>
      <c r="E30" s="73">
        <v>0</v>
      </c>
      <c r="F30" s="73">
        <v>0</v>
      </c>
      <c r="G30" s="73">
        <v>0</v>
      </c>
      <c r="H30" s="73">
        <v>0</v>
      </c>
      <c r="I30" s="89" t="s">
        <v>52</v>
      </c>
      <c r="J30" s="73">
        <v>0</v>
      </c>
      <c r="K30" s="73">
        <v>0</v>
      </c>
      <c r="L30" s="89">
        <v>0</v>
      </c>
      <c r="M30" s="73">
        <v>0</v>
      </c>
    </row>
    <row r="31" spans="1:13" ht="45">
      <c r="A31" s="91" t="s">
        <v>89</v>
      </c>
      <c r="B31" s="76">
        <v>2140</v>
      </c>
      <c r="C31" s="74">
        <v>119</v>
      </c>
      <c r="D31" s="93" t="s">
        <v>52</v>
      </c>
      <c r="E31" s="73">
        <v>5326376.12</v>
      </c>
      <c r="F31" s="73">
        <v>5326376.12</v>
      </c>
      <c r="G31" s="73">
        <v>3661949.78</v>
      </c>
      <c r="H31" s="73">
        <v>0</v>
      </c>
      <c r="I31" s="89" t="s">
        <v>52</v>
      </c>
      <c r="J31" s="73">
        <v>1664426.34</v>
      </c>
      <c r="K31" s="73">
        <v>0</v>
      </c>
      <c r="L31" s="89" t="s">
        <v>52</v>
      </c>
      <c r="M31" s="73">
        <v>0</v>
      </c>
    </row>
    <row r="32" spans="1:13" ht="30">
      <c r="A32" s="90" t="s">
        <v>115</v>
      </c>
      <c r="B32" s="76">
        <v>2141</v>
      </c>
      <c r="C32" s="74">
        <v>119</v>
      </c>
      <c r="D32" s="74">
        <v>213</v>
      </c>
      <c r="E32" s="73">
        <v>5326376.12</v>
      </c>
      <c r="F32" s="73">
        <v>5326376.12</v>
      </c>
      <c r="G32" s="78">
        <v>3661949.78</v>
      </c>
      <c r="H32" s="78"/>
      <c r="I32" s="71" t="s">
        <v>52</v>
      </c>
      <c r="J32" s="78">
        <v>1664426.34</v>
      </c>
      <c r="K32" s="78"/>
      <c r="L32" s="71" t="s">
        <v>52</v>
      </c>
      <c r="M32" s="71"/>
    </row>
    <row r="33" spans="1:13">
      <c r="A33" s="90" t="s">
        <v>114</v>
      </c>
      <c r="B33" s="76">
        <v>2142</v>
      </c>
      <c r="C33" s="74">
        <v>119</v>
      </c>
      <c r="D33" s="93" t="s">
        <v>52</v>
      </c>
      <c r="E33" s="73">
        <v>0</v>
      </c>
      <c r="F33" s="73">
        <v>0</v>
      </c>
      <c r="G33" s="73">
        <v>0</v>
      </c>
      <c r="H33" s="73">
        <v>0</v>
      </c>
      <c r="I33" s="89" t="s">
        <v>52</v>
      </c>
      <c r="J33" s="73">
        <v>0</v>
      </c>
      <c r="K33" s="73">
        <v>0</v>
      </c>
      <c r="L33" s="89" t="s">
        <v>52</v>
      </c>
      <c r="M33" s="89" t="s">
        <v>52</v>
      </c>
    </row>
    <row r="34" spans="1:13">
      <c r="A34" s="96" t="s">
        <v>113</v>
      </c>
      <c r="B34" s="76">
        <v>2200</v>
      </c>
      <c r="C34" s="74">
        <v>300</v>
      </c>
      <c r="D34" s="74" t="s">
        <v>52</v>
      </c>
      <c r="E34" s="73">
        <v>0</v>
      </c>
      <c r="F34" s="73">
        <v>0</v>
      </c>
      <c r="G34" s="73">
        <v>0</v>
      </c>
      <c r="H34" s="73">
        <v>0</v>
      </c>
      <c r="I34" s="89" t="s">
        <v>52</v>
      </c>
      <c r="J34" s="73">
        <v>0</v>
      </c>
      <c r="K34" s="73">
        <v>0</v>
      </c>
      <c r="L34" s="89" t="s">
        <v>52</v>
      </c>
      <c r="M34" s="89" t="s">
        <v>52</v>
      </c>
    </row>
    <row r="35" spans="1:13" ht="45">
      <c r="A35" s="91" t="s">
        <v>112</v>
      </c>
      <c r="B35" s="76">
        <v>2210</v>
      </c>
      <c r="C35" s="74">
        <v>320</v>
      </c>
      <c r="D35" s="74" t="s">
        <v>52</v>
      </c>
      <c r="E35" s="73">
        <v>0</v>
      </c>
      <c r="F35" s="73">
        <v>0</v>
      </c>
      <c r="G35" s="73">
        <v>0</v>
      </c>
      <c r="H35" s="73">
        <v>0</v>
      </c>
      <c r="I35" s="89" t="s">
        <v>52</v>
      </c>
      <c r="J35" s="73">
        <v>0</v>
      </c>
      <c r="K35" s="73">
        <v>0</v>
      </c>
      <c r="L35" s="89" t="s">
        <v>52</v>
      </c>
      <c r="M35" s="89" t="s">
        <v>52</v>
      </c>
    </row>
    <row r="36" spans="1:13" s="64" customFormat="1" ht="45">
      <c r="A36" s="91" t="s">
        <v>108</v>
      </c>
      <c r="B36" s="76">
        <v>2220</v>
      </c>
      <c r="C36" s="74">
        <v>340</v>
      </c>
      <c r="D36" s="74">
        <v>296</v>
      </c>
      <c r="E36" s="73">
        <v>0</v>
      </c>
      <c r="F36" s="73">
        <v>0</v>
      </c>
      <c r="G36" s="71" t="s">
        <v>52</v>
      </c>
      <c r="H36" s="78"/>
      <c r="I36" s="71" t="s">
        <v>52</v>
      </c>
      <c r="J36" s="78"/>
      <c r="K36" s="71" t="s">
        <v>52</v>
      </c>
      <c r="L36" s="71" t="s">
        <v>52</v>
      </c>
      <c r="M36" s="71" t="s">
        <v>52</v>
      </c>
    </row>
    <row r="37" spans="1:13" s="64" customFormat="1" ht="75">
      <c r="A37" s="91" t="s">
        <v>107</v>
      </c>
      <c r="B37" s="76">
        <v>2230</v>
      </c>
      <c r="C37" s="74">
        <v>350</v>
      </c>
      <c r="D37" s="74">
        <v>296</v>
      </c>
      <c r="E37" s="73">
        <v>0</v>
      </c>
      <c r="F37" s="73">
        <v>0</v>
      </c>
      <c r="G37" s="71" t="s">
        <v>52</v>
      </c>
      <c r="H37" s="71" t="s">
        <v>52</v>
      </c>
      <c r="I37" s="71" t="s">
        <v>52</v>
      </c>
      <c r="J37" s="78"/>
      <c r="K37" s="71" t="s">
        <v>52</v>
      </c>
      <c r="L37" s="71" t="s">
        <v>52</v>
      </c>
      <c r="M37" s="71" t="s">
        <v>52</v>
      </c>
    </row>
    <row r="38" spans="1:13" s="64" customFormat="1" ht="30">
      <c r="A38" s="91" t="s">
        <v>106</v>
      </c>
      <c r="B38" s="76">
        <v>2240</v>
      </c>
      <c r="C38" s="74">
        <v>360</v>
      </c>
      <c r="D38" s="74">
        <v>296</v>
      </c>
      <c r="E38" s="73">
        <v>0</v>
      </c>
      <c r="F38" s="73">
        <v>0</v>
      </c>
      <c r="G38" s="71" t="s">
        <v>52</v>
      </c>
      <c r="H38" s="71" t="s">
        <v>52</v>
      </c>
      <c r="I38" s="71" t="s">
        <v>52</v>
      </c>
      <c r="J38" s="78"/>
      <c r="K38" s="71" t="s">
        <v>52</v>
      </c>
      <c r="L38" s="71" t="s">
        <v>52</v>
      </c>
      <c r="M38" s="71" t="s">
        <v>52</v>
      </c>
    </row>
    <row r="39" spans="1:13">
      <c r="A39" s="96" t="s">
        <v>105</v>
      </c>
      <c r="B39" s="76">
        <v>2300</v>
      </c>
      <c r="C39" s="74">
        <v>850</v>
      </c>
      <c r="D39" s="93" t="s">
        <v>52</v>
      </c>
      <c r="E39" s="73">
        <v>0</v>
      </c>
      <c r="F39" s="73">
        <v>0</v>
      </c>
      <c r="G39" s="73">
        <v>0</v>
      </c>
      <c r="H39" s="73">
        <v>0</v>
      </c>
      <c r="I39" s="89" t="s">
        <v>52</v>
      </c>
      <c r="J39" s="73">
        <v>0</v>
      </c>
      <c r="K39" s="89" t="s">
        <v>52</v>
      </c>
      <c r="L39" s="89" t="s">
        <v>52</v>
      </c>
      <c r="M39" s="73">
        <v>0</v>
      </c>
    </row>
    <row r="40" spans="1:13" ht="30">
      <c r="A40" s="91" t="s">
        <v>104</v>
      </c>
      <c r="B40" s="76">
        <v>2310</v>
      </c>
      <c r="C40" s="74">
        <v>851</v>
      </c>
      <c r="D40" s="74">
        <v>291</v>
      </c>
      <c r="E40" s="73">
        <v>0</v>
      </c>
      <c r="F40" s="73">
        <v>0</v>
      </c>
      <c r="G40" s="78"/>
      <c r="H40" s="78"/>
      <c r="I40" s="71" t="s">
        <v>52</v>
      </c>
      <c r="J40" s="78"/>
      <c r="K40" s="71" t="s">
        <v>52</v>
      </c>
      <c r="L40" s="71" t="s">
        <v>52</v>
      </c>
      <c r="M40" s="71" t="s">
        <v>52</v>
      </c>
    </row>
    <row r="41" spans="1:13" ht="45">
      <c r="A41" s="91" t="s">
        <v>103</v>
      </c>
      <c r="B41" s="76">
        <v>2320</v>
      </c>
      <c r="C41" s="74">
        <v>852</v>
      </c>
      <c r="D41" s="74">
        <v>291</v>
      </c>
      <c r="E41" s="73">
        <v>0</v>
      </c>
      <c r="F41" s="73">
        <v>0</v>
      </c>
      <c r="G41" s="78"/>
      <c r="H41" s="71" t="s">
        <v>52</v>
      </c>
      <c r="I41" s="71" t="s">
        <v>52</v>
      </c>
      <c r="J41" s="78"/>
      <c r="K41" s="71" t="s">
        <v>52</v>
      </c>
      <c r="L41" s="71" t="s">
        <v>52</v>
      </c>
      <c r="M41" s="71" t="s">
        <v>52</v>
      </c>
    </row>
    <row r="42" spans="1:13" ht="30">
      <c r="A42" s="91" t="s">
        <v>102</v>
      </c>
      <c r="B42" s="76">
        <v>2330</v>
      </c>
      <c r="C42" s="74">
        <v>853</v>
      </c>
      <c r="D42" s="93" t="s">
        <v>52</v>
      </c>
      <c r="E42" s="73">
        <v>0</v>
      </c>
      <c r="F42" s="73">
        <v>0</v>
      </c>
      <c r="G42" s="73">
        <v>0</v>
      </c>
      <c r="H42" s="73">
        <v>0</v>
      </c>
      <c r="I42" s="89" t="s">
        <v>52</v>
      </c>
      <c r="J42" s="73">
        <v>0</v>
      </c>
      <c r="K42" s="89" t="s">
        <v>52</v>
      </c>
      <c r="L42" s="89" t="s">
        <v>52</v>
      </c>
      <c r="M42" s="73">
        <v>0</v>
      </c>
    </row>
    <row r="43" spans="1:13" ht="30">
      <c r="A43" s="96" t="s">
        <v>100</v>
      </c>
      <c r="B43" s="76">
        <v>2400</v>
      </c>
      <c r="C43" s="74" t="s">
        <v>52</v>
      </c>
      <c r="D43" s="74" t="s">
        <v>52</v>
      </c>
      <c r="E43" s="73">
        <v>0</v>
      </c>
      <c r="F43" s="73">
        <v>0</v>
      </c>
      <c r="G43" s="73">
        <v>0</v>
      </c>
      <c r="H43" s="89" t="s">
        <v>52</v>
      </c>
      <c r="I43" s="89" t="s">
        <v>52</v>
      </c>
      <c r="J43" s="73">
        <v>0</v>
      </c>
      <c r="K43" s="89" t="s">
        <v>52</v>
      </c>
      <c r="L43" s="89" t="s">
        <v>52</v>
      </c>
      <c r="M43" s="73">
        <v>0</v>
      </c>
    </row>
    <row r="44" spans="1:13">
      <c r="A44" s="91" t="s">
        <v>99</v>
      </c>
      <c r="B44" s="76">
        <v>2420</v>
      </c>
      <c r="C44" s="74">
        <v>862</v>
      </c>
      <c r="D44" s="74">
        <v>253</v>
      </c>
      <c r="E44" s="73">
        <v>0</v>
      </c>
      <c r="F44" s="73">
        <v>0</v>
      </c>
      <c r="G44" s="78"/>
      <c r="H44" s="71" t="s">
        <v>52</v>
      </c>
      <c r="I44" s="71" t="s">
        <v>52</v>
      </c>
      <c r="J44" s="78"/>
      <c r="K44" s="71" t="s">
        <v>52</v>
      </c>
      <c r="L44" s="71" t="s">
        <v>52</v>
      </c>
      <c r="M44" s="78"/>
    </row>
    <row r="45" spans="1:13" ht="30">
      <c r="A45" s="96" t="s">
        <v>98</v>
      </c>
      <c r="B45" s="76">
        <v>2500</v>
      </c>
      <c r="C45" s="74" t="s">
        <v>52</v>
      </c>
      <c r="D45" s="74" t="s">
        <v>52</v>
      </c>
      <c r="E45" s="73">
        <v>0</v>
      </c>
      <c r="F45" s="73">
        <v>0</v>
      </c>
      <c r="G45" s="73">
        <v>0</v>
      </c>
      <c r="H45" s="89" t="s">
        <v>52</v>
      </c>
      <c r="I45" s="89" t="s">
        <v>52</v>
      </c>
      <c r="J45" s="73">
        <v>0</v>
      </c>
      <c r="K45" s="89" t="s">
        <v>52</v>
      </c>
      <c r="L45" s="89" t="s">
        <v>52</v>
      </c>
      <c r="M45" s="89" t="s">
        <v>52</v>
      </c>
    </row>
    <row r="46" spans="1:13" ht="45">
      <c r="A46" s="91" t="s">
        <v>97</v>
      </c>
      <c r="B46" s="76">
        <v>2520</v>
      </c>
      <c r="C46" s="74">
        <v>831</v>
      </c>
      <c r="D46" s="93" t="s">
        <v>52</v>
      </c>
      <c r="E46" s="73">
        <v>0</v>
      </c>
      <c r="F46" s="73">
        <v>0</v>
      </c>
      <c r="G46" s="73">
        <v>0</v>
      </c>
      <c r="H46" s="89" t="s">
        <v>52</v>
      </c>
      <c r="I46" s="89" t="s">
        <v>52</v>
      </c>
      <c r="J46" s="73">
        <v>0</v>
      </c>
      <c r="K46" s="89" t="s">
        <v>52</v>
      </c>
      <c r="L46" s="89" t="s">
        <v>52</v>
      </c>
      <c r="M46" s="89" t="s">
        <v>52</v>
      </c>
    </row>
    <row r="47" spans="1:13" s="94" customFormat="1">
      <c r="A47" s="96" t="s">
        <v>90</v>
      </c>
      <c r="B47" s="76">
        <v>2600</v>
      </c>
      <c r="C47" s="74" t="s">
        <v>52</v>
      </c>
      <c r="D47" s="74" t="s">
        <v>52</v>
      </c>
      <c r="E47" s="73">
        <v>14705713.210000001</v>
      </c>
      <c r="F47" s="73">
        <v>14705713.210000001</v>
      </c>
      <c r="G47" s="73">
        <v>2463145.89</v>
      </c>
      <c r="H47" s="73">
        <v>0</v>
      </c>
      <c r="I47" s="73">
        <v>0</v>
      </c>
      <c r="J47" s="73">
        <v>12242567.32</v>
      </c>
      <c r="K47" s="73">
        <v>0</v>
      </c>
      <c r="L47" s="73">
        <v>0</v>
      </c>
      <c r="M47" s="73">
        <v>0</v>
      </c>
    </row>
    <row r="48" spans="1:13" s="94" customFormat="1" ht="30">
      <c r="A48" s="91" t="s">
        <v>87</v>
      </c>
      <c r="B48" s="76">
        <v>2630</v>
      </c>
      <c r="C48" s="74">
        <v>243</v>
      </c>
      <c r="D48" s="74" t="s">
        <v>52</v>
      </c>
      <c r="E48" s="73">
        <v>0</v>
      </c>
      <c r="F48" s="73">
        <v>0</v>
      </c>
      <c r="G48" s="73">
        <v>0</v>
      </c>
      <c r="H48" s="73">
        <v>0</v>
      </c>
      <c r="I48" s="89" t="s">
        <v>52</v>
      </c>
      <c r="J48" s="73">
        <v>0</v>
      </c>
      <c r="K48" s="89" t="s">
        <v>52</v>
      </c>
      <c r="L48" s="89" t="s">
        <v>52</v>
      </c>
      <c r="M48" s="89">
        <v>0</v>
      </c>
    </row>
    <row r="49" spans="1:13">
      <c r="A49" s="91" t="s">
        <v>85</v>
      </c>
      <c r="B49" s="76">
        <v>2640</v>
      </c>
      <c r="C49" s="74">
        <v>244</v>
      </c>
      <c r="D49" s="74" t="s">
        <v>52</v>
      </c>
      <c r="E49" s="73">
        <v>14705713.210000001</v>
      </c>
      <c r="F49" s="73">
        <v>14705713.210000001</v>
      </c>
      <c r="G49" s="73">
        <v>2463145.89</v>
      </c>
      <c r="H49" s="73">
        <v>0</v>
      </c>
      <c r="I49" s="89" t="s">
        <v>52</v>
      </c>
      <c r="J49" s="73">
        <v>12242567.32</v>
      </c>
      <c r="K49" s="73">
        <v>0</v>
      </c>
      <c r="L49" s="73">
        <v>0</v>
      </c>
      <c r="M49" s="73">
        <v>0</v>
      </c>
    </row>
    <row r="50" spans="1:13" ht="30">
      <c r="A50" s="91" t="s">
        <v>63</v>
      </c>
      <c r="B50" s="76">
        <v>2650</v>
      </c>
      <c r="C50" s="74">
        <v>400</v>
      </c>
      <c r="D50" s="74" t="s">
        <v>52</v>
      </c>
      <c r="E50" s="73">
        <v>0</v>
      </c>
      <c r="F50" s="73">
        <v>0</v>
      </c>
      <c r="G50" s="89" t="s">
        <v>52</v>
      </c>
      <c r="H50" s="89" t="s">
        <v>52</v>
      </c>
      <c r="I50" s="73">
        <v>0</v>
      </c>
      <c r="J50" s="73">
        <v>0</v>
      </c>
      <c r="K50" s="89" t="s">
        <v>52</v>
      </c>
      <c r="L50" s="89" t="s">
        <v>52</v>
      </c>
      <c r="M50" s="89" t="s">
        <v>52</v>
      </c>
    </row>
    <row r="51" spans="1:13" ht="45">
      <c r="A51" s="90" t="s">
        <v>62</v>
      </c>
      <c r="B51" s="76">
        <v>2652</v>
      </c>
      <c r="C51" s="74">
        <v>407</v>
      </c>
      <c r="D51" s="74" t="s">
        <v>52</v>
      </c>
      <c r="E51" s="73">
        <v>0</v>
      </c>
      <c r="F51" s="73">
        <v>0</v>
      </c>
      <c r="G51" s="89" t="s">
        <v>52</v>
      </c>
      <c r="H51" s="89" t="s">
        <v>52</v>
      </c>
      <c r="I51" s="73">
        <v>0</v>
      </c>
      <c r="J51" s="73">
        <v>0</v>
      </c>
      <c r="K51" s="89" t="s">
        <v>52</v>
      </c>
      <c r="L51" s="89" t="s">
        <v>52</v>
      </c>
      <c r="M51" s="89" t="s">
        <v>52</v>
      </c>
    </row>
    <row r="52" spans="1:13">
      <c r="A52" s="87" t="s">
        <v>59</v>
      </c>
      <c r="B52" s="81">
        <v>3000</v>
      </c>
      <c r="C52" s="86">
        <v>100</v>
      </c>
      <c r="D52" s="74" t="s">
        <v>52</v>
      </c>
      <c r="E52" s="80">
        <v>-750000</v>
      </c>
      <c r="F52" s="80">
        <v>-750000</v>
      </c>
      <c r="G52" s="80" t="s">
        <v>52</v>
      </c>
      <c r="H52" s="80" t="s">
        <v>52</v>
      </c>
      <c r="I52" s="80" t="s">
        <v>52</v>
      </c>
      <c r="J52" s="80">
        <v>-750000</v>
      </c>
      <c r="K52" s="80">
        <v>0</v>
      </c>
      <c r="L52" s="80" t="s">
        <v>52</v>
      </c>
      <c r="M52" s="80">
        <v>0</v>
      </c>
    </row>
    <row r="53" spans="1:13" ht="30">
      <c r="A53" s="85" t="s">
        <v>58</v>
      </c>
      <c r="B53" s="83">
        <v>3010</v>
      </c>
      <c r="C53" s="74">
        <v>180</v>
      </c>
      <c r="D53" s="74">
        <v>189</v>
      </c>
      <c r="E53" s="73">
        <v>0</v>
      </c>
      <c r="F53" s="73">
        <v>0</v>
      </c>
      <c r="G53" s="71" t="s">
        <v>52</v>
      </c>
      <c r="H53" s="71" t="s">
        <v>52</v>
      </c>
      <c r="I53" s="71" t="s">
        <v>52</v>
      </c>
      <c r="J53" s="78"/>
      <c r="K53" s="78"/>
      <c r="L53" s="71" t="s">
        <v>52</v>
      </c>
      <c r="M53" s="78"/>
    </row>
    <row r="54" spans="1:13">
      <c r="A54" s="84" t="s">
        <v>57</v>
      </c>
      <c r="B54" s="83">
        <v>3020</v>
      </c>
      <c r="C54" s="74">
        <v>180</v>
      </c>
      <c r="D54" s="74">
        <v>189</v>
      </c>
      <c r="E54" s="73">
        <v>-750000</v>
      </c>
      <c r="F54" s="73">
        <v>-750000</v>
      </c>
      <c r="G54" s="71" t="s">
        <v>52</v>
      </c>
      <c r="H54" s="71" t="s">
        <v>52</v>
      </c>
      <c r="I54" s="71" t="s">
        <v>52</v>
      </c>
      <c r="J54" s="78">
        <v>-750000</v>
      </c>
      <c r="K54" s="78"/>
      <c r="L54" s="71" t="s">
        <v>52</v>
      </c>
      <c r="M54" s="78"/>
    </row>
    <row r="55" spans="1:13">
      <c r="A55" s="84" t="s">
        <v>56</v>
      </c>
      <c r="B55" s="83">
        <v>3030</v>
      </c>
      <c r="C55" s="75">
        <v>180</v>
      </c>
      <c r="D55" s="74">
        <v>189</v>
      </c>
      <c r="E55" s="73">
        <v>0</v>
      </c>
      <c r="F55" s="73">
        <v>0</v>
      </c>
      <c r="G55" s="71" t="s">
        <v>52</v>
      </c>
      <c r="H55" s="71" t="s">
        <v>52</v>
      </c>
      <c r="I55" s="71" t="s">
        <v>52</v>
      </c>
      <c r="J55" s="78"/>
      <c r="K55" s="78"/>
      <c r="L55" s="71" t="s">
        <v>52</v>
      </c>
      <c r="M55" s="78"/>
    </row>
    <row r="56" spans="1:13">
      <c r="A56" s="82" t="s">
        <v>55</v>
      </c>
      <c r="B56" s="81">
        <v>4000</v>
      </c>
      <c r="C56" s="75" t="s">
        <v>52</v>
      </c>
      <c r="D56" s="74" t="s">
        <v>52</v>
      </c>
      <c r="E56" s="80">
        <v>0</v>
      </c>
      <c r="F56" s="80">
        <v>0</v>
      </c>
      <c r="G56" s="79" t="s">
        <v>52</v>
      </c>
      <c r="H56" s="80">
        <v>0</v>
      </c>
      <c r="I56" s="80">
        <v>0</v>
      </c>
      <c r="J56" s="79" t="s">
        <v>52</v>
      </c>
      <c r="K56" s="79" t="s">
        <v>52</v>
      </c>
      <c r="L56" s="79" t="s">
        <v>52</v>
      </c>
      <c r="M56" s="79" t="s">
        <v>52</v>
      </c>
    </row>
    <row r="57" spans="1:13" ht="30">
      <c r="A57" s="77" t="s">
        <v>54</v>
      </c>
      <c r="B57" s="76">
        <v>4010</v>
      </c>
      <c r="C57" s="75">
        <v>610</v>
      </c>
      <c r="D57" s="74" t="s">
        <v>52</v>
      </c>
      <c r="E57" s="73">
        <v>0</v>
      </c>
      <c r="F57" s="73">
        <v>0</v>
      </c>
      <c r="G57" s="71" t="s">
        <v>52</v>
      </c>
      <c r="H57" s="78"/>
      <c r="I57" s="78"/>
      <c r="J57" s="71" t="s">
        <v>52</v>
      </c>
      <c r="K57" s="71" t="s">
        <v>52</v>
      </c>
      <c r="L57" s="71" t="s">
        <v>52</v>
      </c>
      <c r="M57" s="71" t="s">
        <v>52</v>
      </c>
    </row>
  </sheetData>
  <mergeCells count="16">
    <mergeCell ref="L5:L7"/>
    <mergeCell ref="F5:F7"/>
    <mergeCell ref="J6:K6"/>
    <mergeCell ref="E4:E7"/>
    <mergeCell ref="G5:K5"/>
    <mergeCell ref="G4:K4"/>
    <mergeCell ref="A2:M2"/>
    <mergeCell ref="A4:A7"/>
    <mergeCell ref="G6:G7"/>
    <mergeCell ref="C4:C7"/>
    <mergeCell ref="J3:K3"/>
    <mergeCell ref="H6:H7"/>
    <mergeCell ref="I6:I7"/>
    <mergeCell ref="D4:D7"/>
    <mergeCell ref="B4:B7"/>
    <mergeCell ref="M5:M7"/>
  </mergeCells>
  <pageMargins left="0.70866141732283472" right="0.39370078740157483" top="0.74803149606299213" bottom="0.74803149606299213" header="0.31496062992125984" footer="0.31496062992125984"/>
  <pageSetup paperSize="9" scale="36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0.(обновлено 24.01.2020) информ</vt:lpstr>
      <vt:lpstr>1.Титульный лист</vt:lpstr>
      <vt:lpstr>2.Раздел 1.1. Поступления и вып</vt:lpstr>
      <vt:lpstr>2.Раздел 1.2. Поступления и вып</vt:lpstr>
      <vt:lpstr>2.Раздел 1.3. Поступления и вып</vt:lpstr>
      <vt:lpstr>3.Раздел 2. Сведения по выплата</vt:lpstr>
      <vt:lpstr>4.ИТОГИ Раздел 1.1. Поступления</vt:lpstr>
      <vt:lpstr>4.ИТОГИ Раздел 1.2. Поступления</vt:lpstr>
      <vt:lpstr>4.ИТОГИ Раздел 1.3. Поступления</vt:lpstr>
      <vt:lpstr>'0.(обновлено 24.01.2020) информ'!Print_Area</vt:lpstr>
      <vt:lpstr>'1.Титульный лист'!Print_Area</vt:lpstr>
      <vt:lpstr>'2.Раздел 1.1. Поступления и вып'!Print_Area</vt:lpstr>
      <vt:lpstr>'2.Раздел 1.2. Поступления и вып'!Print_Area</vt:lpstr>
      <vt:lpstr>'2.Раздел 1.3. Поступления и вып'!Print_Area</vt:lpstr>
      <vt:lpstr>'4.ИТОГИ Раздел 1.1. Поступления'!Print_Area</vt:lpstr>
      <vt:lpstr>'4.ИТОГИ Раздел 1.2. Поступления'!Print_Area</vt:lpstr>
      <vt:lpstr>'4.ИТОГИ Раздел 1.3. Поступления'!Область_печати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Михеев Сергей</dc:creator>
  <cp:lastModifiedBy>система</cp:lastModifiedBy>
  <dcterms:created xsi:type="dcterms:W3CDTF">2019-03-18T07:20:56Z</dcterms:created>
  <dcterms:modified xsi:type="dcterms:W3CDTF">2020-01-24T09:56:48Z</dcterms:modified>
</cp:coreProperties>
</file>